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70" windowWidth="10425" windowHeight="6045" tabRatio="848" firstSheet="1" activeTab="1"/>
  </bookViews>
  <sheets>
    <sheet name="Súhrnná bilancia" sheetId="6" r:id="rId1"/>
    <sheet name="Príjmy rozdelenie" sheetId="5" r:id="rId2"/>
    <sheet name="graf príjmy" sheetId="121" r:id="rId3"/>
    <sheet name="Vývoj pohľadávok" sheetId="122" r:id="rId4"/>
    <sheet name="graf pohľadávky" sheetId="123" r:id="rId5"/>
    <sheet name="Stav pohľadávok podľa pobočiek" sheetId="124" r:id="rId6"/>
    <sheet name="Pohľ.podľa spôsobov vymáhania" sheetId="125" r:id="rId7"/>
    <sheet name="Exekučné návrhy" sheetId="126" r:id="rId8"/>
    <sheet name="Vydané rozhodnutia SK " sheetId="127" r:id="rId9"/>
    <sheet name="Mandátna správa" sheetId="128" r:id="rId10"/>
    <sheet name="Pohľadávky voči  ZZ" sheetId="129" r:id="rId11"/>
    <sheet name="Pohľadávky podľa pobočiek  ZZ" sheetId="130" r:id="rId12"/>
    <sheet name="V po fondoch podrobne " sheetId="95" r:id="rId13"/>
    <sheet name="V delenie mesačne" sheetId="4" r:id="rId14"/>
    <sheet name="P a V hradené štátom" sheetId="1" r:id="rId15"/>
    <sheet name="zostatky na účtoch" sheetId="2" r:id="rId16"/>
    <sheet name="2011 a 2012" sheetId="131" r:id="rId17"/>
    <sheet name="Graf" sheetId="132" r:id="rId18"/>
    <sheet name="objednáv.a faktúry marec" sheetId="133" r:id="rId19"/>
    <sheet name="SF marec 2012" sheetId="134" r:id="rId20"/>
    <sheet name="600 celá SP marec 2012" sheetId="135" r:id="rId21"/>
    <sheet name="spolu 700 marec 2012" sheetId="136" r:id="rId22"/>
    <sheet name="600 ústredie marec 2012" sheetId="137" r:id="rId23"/>
    <sheet name="Hárok2" sheetId="4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____col8">#REF!</definedName>
    <definedName name="__________col8">#REF!</definedName>
    <definedName name="_________col1">#REF!</definedName>
    <definedName name="_________col2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col1">#REF!</definedName>
    <definedName name="________col2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col1">#REF!</definedName>
    <definedName name="_______col2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2">#REF!</definedName>
    <definedName name="_______col8">#REF!</definedName>
    <definedName name="______col1">#REF!</definedName>
    <definedName name="______col2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 localSheetId="5">#REF!</definedName>
    <definedName name="_____col1" localSheetId="12">#REF!</definedName>
    <definedName name="_____col1">#REF!</definedName>
    <definedName name="_____col2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col1">#REF!</definedName>
    <definedName name="____col2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col1">#REF!</definedName>
    <definedName name="___col2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col1">#REF!</definedName>
    <definedName name="__col2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col1" localSheetId="2">#REF!</definedName>
    <definedName name="_col1">#REF!</definedName>
    <definedName name="_col2" localSheetId="2">#REF!</definedName>
    <definedName name="_col2">#REF!</definedName>
    <definedName name="_col3" localSheetId="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a" localSheetId="4">#REF!</definedName>
    <definedName name="a" localSheetId="5">#REF!</definedName>
    <definedName name="a">#REF!</definedName>
    <definedName name="aa">'[1]Budoucí hodnota - zadání'!#REF!</definedName>
    <definedName name="aaa" localSheetId="5">#REF!</definedName>
    <definedName name="aaa">#REF!</definedName>
    <definedName name="bbb">#REF!</definedName>
    <definedName name="BudgetTab" localSheetId="4">#REF!</definedName>
    <definedName name="BudgetTab" localSheetId="5">#REF!</definedName>
    <definedName name="BudgetTab">#REF!</definedName>
    <definedName name="ccc">#REF!</definedName>
    <definedName name="Celk_Zisk">[2]Scénář!$E$15</definedName>
    <definedName name="CelkZisk" localSheetId="2">#REF!</definedName>
    <definedName name="CelkZisk" localSheetId="12">#REF!</definedName>
    <definedName name="CelkZisk">#REF!</definedName>
    <definedName name="datumK" localSheetId="2">#REF!</definedName>
    <definedName name="datumK" localSheetId="12">#REF!</definedName>
    <definedName name="datumK">#REF!</definedName>
    <definedName name="ehdxjxrf" localSheetId="2">#REF!</definedName>
    <definedName name="ehdxjxrf" localSheetId="12">#REF!</definedName>
    <definedName name="ehdxjxrf">#REF!</definedName>
    <definedName name="Format" localSheetId="4">#REF!</definedName>
    <definedName name="Format" localSheetId="5">#REF!</definedName>
    <definedName name="Format">#REF!</definedName>
    <definedName name="HrubyZisk">#REF!</definedName>
    <definedName name="jún">'[1]Budoucí hodnota - zadání'!#REF!</definedName>
    <definedName name="k">#REF!</definedName>
    <definedName name="mmm">#REF!</definedName>
    <definedName name="_xlnm.Print_Titles" localSheetId="11">'Pohľadávky podľa pobočiek  ZZ'!$2:$3</definedName>
    <definedName name="_xlnm.Print_Titles" localSheetId="10">'Pohľadávky voči  ZZ'!#REF!</definedName>
    <definedName name="NZbozi">[3]Test1!$B$89:$D$96</definedName>
    <definedName name="obraz" localSheetId="2">#REF!</definedName>
    <definedName name="obraz">#REF!</definedName>
    <definedName name="Opravy" localSheetId="2">#REF!</definedName>
    <definedName name="Opravy" localSheetId="12">#REF!</definedName>
    <definedName name="Opravy">#REF!</definedName>
    <definedName name="Ostatni" localSheetId="2">#REF!</definedName>
    <definedName name="Ostatni">#REF!</definedName>
    <definedName name="PocetNavstev">#REF!</definedName>
    <definedName name="PrijemNaZakaz">#REF!</definedName>
    <definedName name="produkt" localSheetId="4">'[1]Budoucí hodnota - zadání'!#REF!</definedName>
    <definedName name="produkt" localSheetId="5">'[1]Budoucí hodnota - zadání'!#REF!</definedName>
    <definedName name="produkt">'[1]Budoucí hodnota - zadání'!#REF!</definedName>
    <definedName name="produkt22">'[4]Budoucí hodnota - zadání'!#REF!</definedName>
    <definedName name="PRODUKT3">'[4]Budoucí hodnota - zadání'!#REF!</definedName>
    <definedName name="Reklama" localSheetId="2">#REF!</definedName>
    <definedName name="Reklama">#REF!</definedName>
    <definedName name="Revenue" localSheetId="2">#REF!</definedName>
    <definedName name="Revenue" localSheetId="12">#REF!</definedName>
    <definedName name="Revenue">#REF!</definedName>
    <definedName name="TableArea" localSheetId="4">#REF!</definedName>
    <definedName name="TableArea" localSheetId="2">#REF!</definedName>
    <definedName name="TableArea" localSheetId="5">#REF!</definedName>
    <definedName name="TableArea">#REF!</definedName>
    <definedName name="tabulky">#REF!</definedName>
    <definedName name="VydajeNaZakaz">#REF!</definedName>
    <definedName name="Vyplaty">#REF!</definedName>
    <definedName name="x">#REF!</definedName>
    <definedName name="Zarizeni">#REF!</definedName>
    <definedName name="Zásoby">#REF!</definedName>
    <definedName name="Zbozi">[5]Test1!$B$89:$D$96</definedName>
    <definedName name="ZboziN">[6]Test1!$B$89:$D$96</definedName>
    <definedName name="zugskrheiogwe" localSheetId="2">#REF!</definedName>
    <definedName name="zugskrheiogwe">#REF!</definedName>
  </definedNames>
  <calcPr calcId="144525"/>
</workbook>
</file>

<file path=xl/calcChain.xml><?xml version="1.0" encoding="utf-8"?>
<calcChain xmlns="http://schemas.openxmlformats.org/spreadsheetml/2006/main">
  <c r="L86" i="137" l="1"/>
  <c r="K86" i="137"/>
  <c r="L85" i="137"/>
  <c r="K85" i="137"/>
  <c r="J85" i="137"/>
  <c r="I85" i="137"/>
  <c r="H85" i="137"/>
  <c r="G85" i="137"/>
  <c r="L84" i="137"/>
  <c r="K84" i="137"/>
  <c r="L83" i="137"/>
  <c r="K83" i="137"/>
  <c r="L82" i="137"/>
  <c r="K82" i="137"/>
  <c r="L81" i="137"/>
  <c r="K81" i="137"/>
  <c r="L80" i="137"/>
  <c r="K80" i="137"/>
  <c r="L79" i="137"/>
  <c r="K79" i="137"/>
  <c r="J79" i="137"/>
  <c r="I79" i="137"/>
  <c r="H79" i="137"/>
  <c r="G79" i="137"/>
  <c r="L78" i="137"/>
  <c r="K78" i="137"/>
  <c r="J78" i="137"/>
  <c r="I78" i="137"/>
  <c r="H78" i="137"/>
  <c r="G78" i="137"/>
  <c r="K77" i="137"/>
  <c r="L76" i="137"/>
  <c r="K76" i="137"/>
  <c r="L75" i="137"/>
  <c r="K75" i="137"/>
  <c r="K74" i="137"/>
  <c r="L72" i="137"/>
  <c r="K72" i="137"/>
  <c r="L71" i="137"/>
  <c r="K71" i="137"/>
  <c r="L70" i="137"/>
  <c r="K70" i="137"/>
  <c r="L69" i="137"/>
  <c r="K69" i="137"/>
  <c r="L68" i="137"/>
  <c r="K68" i="137"/>
  <c r="L67" i="137"/>
  <c r="K67" i="137"/>
  <c r="L66" i="137"/>
  <c r="K66" i="137"/>
  <c r="L65" i="137"/>
  <c r="K65" i="137"/>
  <c r="L64" i="137"/>
  <c r="K64" i="137"/>
  <c r="L63" i="137"/>
  <c r="K63" i="137"/>
  <c r="L62" i="137"/>
  <c r="K62" i="137"/>
  <c r="L61" i="137"/>
  <c r="K61" i="137"/>
  <c r="L60" i="137"/>
  <c r="K60" i="137"/>
  <c r="L59" i="137"/>
  <c r="K59" i="137"/>
  <c r="L58" i="137"/>
  <c r="K58" i="137"/>
  <c r="L57" i="137"/>
  <c r="K57" i="137"/>
  <c r="J57" i="137"/>
  <c r="I57" i="137"/>
  <c r="H57" i="137"/>
  <c r="G57" i="137"/>
  <c r="L55" i="137"/>
  <c r="K55" i="137"/>
  <c r="L54" i="137"/>
  <c r="K54" i="137"/>
  <c r="L53" i="137"/>
  <c r="K53" i="137"/>
  <c r="J53" i="137"/>
  <c r="I53" i="137"/>
  <c r="H53" i="137"/>
  <c r="G53" i="137"/>
  <c r="L52" i="137"/>
  <c r="K52" i="137"/>
  <c r="L51" i="137"/>
  <c r="K51" i="137"/>
  <c r="L50" i="137"/>
  <c r="K50" i="137"/>
  <c r="L49" i="137"/>
  <c r="K49" i="137"/>
  <c r="L48" i="137"/>
  <c r="K48" i="137"/>
  <c r="L47" i="137"/>
  <c r="K47" i="137"/>
  <c r="J47" i="137"/>
  <c r="I47" i="137"/>
  <c r="H47" i="137"/>
  <c r="G47" i="137"/>
  <c r="L46" i="137"/>
  <c r="K46" i="137"/>
  <c r="L45" i="137"/>
  <c r="K45" i="137"/>
  <c r="L44" i="137"/>
  <c r="K44" i="137"/>
  <c r="L43" i="137"/>
  <c r="K43" i="137"/>
  <c r="L42" i="137"/>
  <c r="K42" i="137"/>
  <c r="L41" i="137"/>
  <c r="K41" i="137"/>
  <c r="J41" i="137"/>
  <c r="I41" i="137"/>
  <c r="H41" i="137"/>
  <c r="G41" i="137"/>
  <c r="L40" i="137"/>
  <c r="K40" i="137"/>
  <c r="L39" i="137"/>
  <c r="K39" i="137"/>
  <c r="L38" i="137"/>
  <c r="K38" i="137"/>
  <c r="L37" i="137"/>
  <c r="K37" i="137"/>
  <c r="L36" i="137"/>
  <c r="K36" i="137"/>
  <c r="L35" i="137"/>
  <c r="K35" i="137"/>
  <c r="K34" i="137"/>
  <c r="L33" i="137"/>
  <c r="K33" i="137"/>
  <c r="L32" i="137"/>
  <c r="K32" i="137"/>
  <c r="L31" i="137"/>
  <c r="K31" i="137"/>
  <c r="J31" i="137"/>
  <c r="I31" i="137"/>
  <c r="H31" i="137"/>
  <c r="G31" i="137"/>
  <c r="L30" i="137"/>
  <c r="K30" i="137"/>
  <c r="L29" i="137"/>
  <c r="K29" i="137"/>
  <c r="L28" i="137"/>
  <c r="K28" i="137"/>
  <c r="L27" i="137"/>
  <c r="K27" i="137"/>
  <c r="L26" i="137"/>
  <c r="K26" i="137"/>
  <c r="J26" i="137"/>
  <c r="I26" i="137"/>
  <c r="H26" i="137"/>
  <c r="G26" i="137"/>
  <c r="L25" i="137"/>
  <c r="K25" i="137"/>
  <c r="L24" i="137"/>
  <c r="K24" i="137"/>
  <c r="L23" i="137"/>
  <c r="K23" i="137"/>
  <c r="L22" i="137"/>
  <c r="K22" i="137"/>
  <c r="J22" i="137"/>
  <c r="I22" i="137"/>
  <c r="H22" i="137"/>
  <c r="G22" i="137"/>
  <c r="L21" i="137"/>
  <c r="J21" i="137"/>
  <c r="I21" i="137"/>
  <c r="H21" i="137"/>
  <c r="G21" i="137"/>
  <c r="K21" i="137" s="1"/>
  <c r="L20" i="137"/>
  <c r="K20" i="137"/>
  <c r="L17" i="137"/>
  <c r="K17" i="137"/>
  <c r="L16" i="137"/>
  <c r="K16" i="137"/>
  <c r="L15" i="137"/>
  <c r="K15" i="137"/>
  <c r="L14" i="137"/>
  <c r="K14" i="137"/>
  <c r="J14" i="137"/>
  <c r="I14" i="137"/>
  <c r="H14" i="137"/>
  <c r="G14" i="137"/>
  <c r="L13" i="137"/>
  <c r="K13" i="137"/>
  <c r="L12" i="137"/>
  <c r="K12" i="137"/>
  <c r="J12" i="137"/>
  <c r="I12" i="137"/>
  <c r="H12" i="137"/>
  <c r="G12" i="137"/>
  <c r="L11" i="137"/>
  <c r="J11" i="137"/>
  <c r="I11" i="137"/>
  <c r="H11" i="137"/>
  <c r="G11" i="137"/>
  <c r="K11" i="137" s="1"/>
  <c r="K31" i="136"/>
  <c r="L30" i="136"/>
  <c r="K30" i="136"/>
  <c r="L28" i="136"/>
  <c r="K28" i="136"/>
  <c r="J28" i="136"/>
  <c r="I28" i="136"/>
  <c r="H28" i="136"/>
  <c r="G28" i="136"/>
  <c r="L27" i="136"/>
  <c r="K27" i="136"/>
  <c r="J25" i="136"/>
  <c r="I25" i="136"/>
  <c r="H25" i="136"/>
  <c r="G25" i="136"/>
  <c r="K24" i="136"/>
  <c r="L23" i="136"/>
  <c r="K23" i="136"/>
  <c r="L22" i="136"/>
  <c r="K22" i="136"/>
  <c r="L21" i="136"/>
  <c r="K21" i="136"/>
  <c r="K20" i="136"/>
  <c r="L19" i="136"/>
  <c r="K19" i="136"/>
  <c r="J19" i="136"/>
  <c r="I19" i="136"/>
  <c r="H19" i="136"/>
  <c r="G19" i="136"/>
  <c r="J17" i="136"/>
  <c r="I17" i="136"/>
  <c r="H17" i="136"/>
  <c r="G17" i="136"/>
  <c r="L15" i="136"/>
  <c r="K15" i="136"/>
  <c r="L13" i="136"/>
  <c r="K13" i="136"/>
  <c r="J13" i="136"/>
  <c r="I13" i="136"/>
  <c r="H13" i="136"/>
  <c r="G13" i="136"/>
  <c r="L12" i="136"/>
  <c r="K12" i="136"/>
  <c r="J12" i="136"/>
  <c r="I12" i="136"/>
  <c r="H12" i="136"/>
  <c r="G12" i="136"/>
  <c r="L11" i="136"/>
  <c r="K11" i="136"/>
  <c r="J11" i="136"/>
  <c r="I11" i="136"/>
  <c r="H11" i="136"/>
  <c r="G11" i="136"/>
  <c r="L97" i="135"/>
  <c r="K97" i="135"/>
  <c r="L96" i="135"/>
  <c r="K96" i="135"/>
  <c r="J96" i="135"/>
  <c r="I96" i="135"/>
  <c r="H96" i="135"/>
  <c r="G96" i="135"/>
  <c r="L95" i="135"/>
  <c r="K95" i="135"/>
  <c r="L94" i="135"/>
  <c r="K94" i="135"/>
  <c r="L93" i="135"/>
  <c r="K93" i="135"/>
  <c r="L92" i="135"/>
  <c r="K92" i="135"/>
  <c r="L91" i="135"/>
  <c r="K91" i="135"/>
  <c r="L90" i="135"/>
  <c r="K90" i="135"/>
  <c r="J90" i="135"/>
  <c r="I90" i="135"/>
  <c r="H90" i="135"/>
  <c r="G90" i="135"/>
  <c r="L89" i="135"/>
  <c r="K89" i="135"/>
  <c r="J89" i="135"/>
  <c r="I89" i="135"/>
  <c r="H89" i="135"/>
  <c r="G89" i="135"/>
  <c r="L88" i="135"/>
  <c r="K88" i="135"/>
  <c r="L87" i="135"/>
  <c r="K87" i="135"/>
  <c r="L86" i="135"/>
  <c r="K86" i="135"/>
  <c r="K85" i="135"/>
  <c r="L83" i="135"/>
  <c r="K83" i="135"/>
  <c r="L82" i="135"/>
  <c r="K82" i="135"/>
  <c r="L81" i="135"/>
  <c r="K81" i="135"/>
  <c r="L80" i="135"/>
  <c r="K80" i="135"/>
  <c r="L79" i="135"/>
  <c r="K79" i="135"/>
  <c r="L78" i="135"/>
  <c r="K78" i="135"/>
  <c r="L77" i="135"/>
  <c r="K77" i="135"/>
  <c r="L76" i="135"/>
  <c r="K76" i="135"/>
  <c r="L75" i="135"/>
  <c r="K75" i="135"/>
  <c r="K74" i="135"/>
  <c r="L73" i="135"/>
  <c r="K73" i="135"/>
  <c r="L72" i="135"/>
  <c r="K72" i="135"/>
  <c r="L71" i="135"/>
  <c r="K71" i="135"/>
  <c r="L70" i="135"/>
  <c r="K70" i="135"/>
  <c r="L69" i="135"/>
  <c r="K69" i="135"/>
  <c r="L68" i="135"/>
  <c r="K68" i="135"/>
  <c r="J68" i="135"/>
  <c r="I68" i="135"/>
  <c r="H68" i="135"/>
  <c r="G68" i="135"/>
  <c r="L66" i="135"/>
  <c r="K66" i="135"/>
  <c r="L65" i="135"/>
  <c r="K65" i="135"/>
  <c r="L64" i="135"/>
  <c r="K64" i="135"/>
  <c r="J64" i="135"/>
  <c r="I64" i="135"/>
  <c r="H64" i="135"/>
  <c r="G64" i="135"/>
  <c r="L63" i="135"/>
  <c r="K63" i="135"/>
  <c r="L62" i="135"/>
  <c r="K62" i="135"/>
  <c r="L61" i="135"/>
  <c r="K61" i="135"/>
  <c r="L60" i="135"/>
  <c r="K60" i="135"/>
  <c r="L59" i="135"/>
  <c r="K59" i="135"/>
  <c r="L58" i="135"/>
  <c r="K58" i="135"/>
  <c r="J58" i="135"/>
  <c r="I58" i="135"/>
  <c r="H58" i="135"/>
  <c r="G58" i="135"/>
  <c r="L57" i="135"/>
  <c r="K57" i="135"/>
  <c r="L56" i="135"/>
  <c r="K56" i="135"/>
  <c r="L55" i="135"/>
  <c r="K55" i="135"/>
  <c r="L54" i="135"/>
  <c r="K54" i="135"/>
  <c r="L53" i="135"/>
  <c r="K53" i="135"/>
  <c r="L52" i="135"/>
  <c r="K52" i="135"/>
  <c r="J52" i="135"/>
  <c r="I52" i="135"/>
  <c r="H52" i="135"/>
  <c r="G52" i="135"/>
  <c r="L51" i="135"/>
  <c r="K51" i="135"/>
  <c r="L50" i="135"/>
  <c r="K50" i="135"/>
  <c r="L49" i="135"/>
  <c r="K49" i="135"/>
  <c r="L48" i="135"/>
  <c r="K48" i="135"/>
  <c r="L47" i="135"/>
  <c r="K47" i="135"/>
  <c r="L46" i="135"/>
  <c r="K46" i="135"/>
  <c r="K45" i="135"/>
  <c r="L44" i="135"/>
  <c r="K44" i="135"/>
  <c r="L43" i="135"/>
  <c r="K43" i="135"/>
  <c r="L42" i="135"/>
  <c r="K42" i="135"/>
  <c r="J42" i="135"/>
  <c r="I42" i="135"/>
  <c r="H42" i="135"/>
  <c r="G42" i="135"/>
  <c r="L41" i="135"/>
  <c r="K41" i="135"/>
  <c r="L40" i="135"/>
  <c r="K40" i="135"/>
  <c r="L39" i="135"/>
  <c r="K39" i="135"/>
  <c r="L38" i="135"/>
  <c r="K38" i="135"/>
  <c r="L37" i="135"/>
  <c r="K37" i="135"/>
  <c r="J37" i="135"/>
  <c r="I37" i="135"/>
  <c r="H37" i="135"/>
  <c r="G37" i="135"/>
  <c r="L36" i="135"/>
  <c r="K36" i="135"/>
  <c r="L35" i="135"/>
  <c r="K35" i="135"/>
  <c r="L34" i="135"/>
  <c r="K34" i="135"/>
  <c r="L33" i="135"/>
  <c r="K33" i="135"/>
  <c r="J33" i="135"/>
  <c r="I33" i="135"/>
  <c r="H33" i="135"/>
  <c r="G33" i="135"/>
  <c r="L32" i="135"/>
  <c r="J32" i="135"/>
  <c r="I32" i="135"/>
  <c r="H32" i="135"/>
  <c r="G32" i="135"/>
  <c r="K32" i="135" s="1"/>
  <c r="L31" i="135"/>
  <c r="K31" i="135"/>
  <c r="L30" i="135"/>
  <c r="K30" i="135"/>
  <c r="L29" i="135"/>
  <c r="K29" i="135"/>
  <c r="L28" i="135"/>
  <c r="K28" i="135"/>
  <c r="L27" i="135"/>
  <c r="K27" i="135"/>
  <c r="L26" i="135"/>
  <c r="K26" i="135"/>
  <c r="L25" i="135"/>
  <c r="K25" i="135"/>
  <c r="L24" i="135"/>
  <c r="K24" i="135"/>
  <c r="L23" i="135"/>
  <c r="K23" i="135"/>
  <c r="J23" i="135"/>
  <c r="I23" i="135"/>
  <c r="H23" i="135"/>
  <c r="G23" i="135"/>
  <c r="L22" i="135"/>
  <c r="K22" i="135"/>
  <c r="L21" i="135"/>
  <c r="K21" i="135"/>
  <c r="L20" i="135"/>
  <c r="K20" i="135"/>
  <c r="J20" i="135"/>
  <c r="I20" i="135"/>
  <c r="H20" i="135"/>
  <c r="G20" i="135"/>
  <c r="L17" i="135"/>
  <c r="K17" i="135"/>
  <c r="L16" i="135"/>
  <c r="K16" i="135"/>
  <c r="L15" i="135"/>
  <c r="K15" i="135"/>
  <c r="L14" i="135"/>
  <c r="K14" i="135"/>
  <c r="J14" i="135"/>
  <c r="I14" i="135"/>
  <c r="H14" i="135"/>
  <c r="G14" i="135"/>
  <c r="L13" i="135"/>
  <c r="K13" i="135"/>
  <c r="L12" i="135"/>
  <c r="K12" i="135"/>
  <c r="J12" i="135"/>
  <c r="I12" i="135"/>
  <c r="H12" i="135"/>
  <c r="G12" i="135"/>
  <c r="L11" i="135"/>
  <c r="J11" i="135"/>
  <c r="I11" i="135"/>
  <c r="H11" i="135"/>
  <c r="G11" i="135"/>
  <c r="K11" i="135" s="1"/>
  <c r="H51" i="134"/>
  <c r="H53" i="134" s="1"/>
  <c r="F51" i="134"/>
  <c r="F53" i="134" s="1"/>
  <c r="E51" i="134"/>
  <c r="E53" i="134" s="1"/>
  <c r="D51" i="134"/>
  <c r="D53" i="134" s="1"/>
  <c r="C51" i="134"/>
  <c r="C53" i="134" s="1"/>
  <c r="B51" i="134"/>
  <c r="B53" i="134" s="1"/>
  <c r="H50" i="134"/>
  <c r="F50" i="134"/>
  <c r="E50" i="134"/>
  <c r="D50" i="134"/>
  <c r="C50" i="134"/>
  <c r="B50" i="134"/>
  <c r="G50" i="134" s="1"/>
  <c r="I50" i="134" s="1"/>
  <c r="H49" i="134"/>
  <c r="F49" i="134"/>
  <c r="E49" i="134"/>
  <c r="D49" i="134"/>
  <c r="C49" i="134"/>
  <c r="B49" i="134"/>
  <c r="G49" i="134" s="1"/>
  <c r="I49" i="134" s="1"/>
  <c r="I47" i="134"/>
  <c r="G47" i="134"/>
  <c r="F47" i="134"/>
  <c r="E47" i="134"/>
  <c r="D47" i="134"/>
  <c r="C47" i="134"/>
  <c r="B47" i="134"/>
  <c r="I46" i="134"/>
  <c r="G46" i="134"/>
  <c r="F46" i="134"/>
  <c r="E46" i="134"/>
  <c r="D46" i="134"/>
  <c r="C46" i="134"/>
  <c r="B46" i="134"/>
  <c r="I45" i="134"/>
  <c r="G45" i="134"/>
  <c r="I44" i="134"/>
  <c r="G44" i="134"/>
  <c r="I43" i="134"/>
  <c r="G43" i="134"/>
  <c r="H41" i="134"/>
  <c r="F41" i="134"/>
  <c r="E41" i="134"/>
  <c r="D41" i="134"/>
  <c r="C41" i="134"/>
  <c r="B41" i="134"/>
  <c r="H40" i="134"/>
  <c r="F40" i="134"/>
  <c r="E40" i="134"/>
  <c r="D40" i="134"/>
  <c r="C40" i="134"/>
  <c r="B40" i="134"/>
  <c r="H39" i="134"/>
  <c r="G39" i="134"/>
  <c r="G41" i="134" s="1"/>
  <c r="F39" i="134"/>
  <c r="E39" i="134"/>
  <c r="D39" i="134"/>
  <c r="C39" i="134"/>
  <c r="B39" i="134"/>
  <c r="H38" i="134"/>
  <c r="G38" i="134"/>
  <c r="I38" i="134" s="1"/>
  <c r="F38" i="134"/>
  <c r="E38" i="134"/>
  <c r="D38" i="134"/>
  <c r="C38" i="134"/>
  <c r="B38" i="134"/>
  <c r="H37" i="134"/>
  <c r="G37" i="134"/>
  <c r="I37" i="134" s="1"/>
  <c r="F37" i="134"/>
  <c r="E37" i="134"/>
  <c r="D37" i="134"/>
  <c r="C37" i="134"/>
  <c r="B37" i="134"/>
  <c r="I35" i="134"/>
  <c r="G35" i="134"/>
  <c r="D35" i="134"/>
  <c r="C35" i="134"/>
  <c r="I34" i="134"/>
  <c r="G34" i="134"/>
  <c r="D34" i="134"/>
  <c r="C34" i="134"/>
  <c r="I33" i="134"/>
  <c r="G33" i="134"/>
  <c r="I32" i="134"/>
  <c r="G32" i="134"/>
  <c r="I31" i="134"/>
  <c r="G31" i="134"/>
  <c r="I29" i="134"/>
  <c r="G29" i="134"/>
  <c r="C29" i="134"/>
  <c r="B29" i="134"/>
  <c r="I28" i="134"/>
  <c r="G28" i="134"/>
  <c r="E28" i="134"/>
  <c r="D28" i="134"/>
  <c r="C28" i="134"/>
  <c r="B28" i="134"/>
  <c r="I27" i="134"/>
  <c r="G27" i="134"/>
  <c r="I26" i="134"/>
  <c r="G26" i="134"/>
  <c r="I25" i="134"/>
  <c r="G25" i="134"/>
  <c r="I23" i="134"/>
  <c r="G23" i="134"/>
  <c r="C23" i="134"/>
  <c r="B23" i="134"/>
  <c r="I22" i="134"/>
  <c r="G22" i="134"/>
  <c r="E22" i="134"/>
  <c r="D22" i="134"/>
  <c r="C22" i="134"/>
  <c r="B22" i="134"/>
  <c r="I21" i="134"/>
  <c r="G21" i="134"/>
  <c r="I20" i="134"/>
  <c r="G20" i="134"/>
  <c r="I19" i="134"/>
  <c r="G19" i="134"/>
  <c r="I17" i="134"/>
  <c r="G17" i="134"/>
  <c r="C17" i="134"/>
  <c r="B17" i="134"/>
  <c r="I16" i="134"/>
  <c r="G16" i="134"/>
  <c r="C16" i="134"/>
  <c r="B16" i="134"/>
  <c r="I15" i="134"/>
  <c r="G15" i="134"/>
  <c r="I14" i="134"/>
  <c r="G14" i="134"/>
  <c r="I13" i="134"/>
  <c r="G13" i="134"/>
  <c r="I11" i="134"/>
  <c r="H11" i="134"/>
  <c r="G11" i="134"/>
  <c r="F11" i="134"/>
  <c r="E11" i="134"/>
  <c r="D11" i="134"/>
  <c r="C11" i="134"/>
  <c r="B11" i="134"/>
  <c r="I10" i="134"/>
  <c r="H10" i="134"/>
  <c r="G10" i="134"/>
  <c r="F10" i="134"/>
  <c r="E10" i="134"/>
  <c r="D10" i="134"/>
  <c r="C10" i="134"/>
  <c r="B10" i="134"/>
  <c r="I9" i="134"/>
  <c r="G9" i="134"/>
  <c r="I8" i="134"/>
  <c r="G8" i="134"/>
  <c r="I7" i="134"/>
  <c r="G7" i="134"/>
  <c r="H12" i="133"/>
  <c r="I39" i="134" l="1"/>
  <c r="G40" i="134"/>
  <c r="G51" i="134"/>
  <c r="C52" i="134"/>
  <c r="E52" i="134"/>
  <c r="B52" i="134"/>
  <c r="D52" i="134"/>
  <c r="F52" i="134"/>
  <c r="H52" i="134"/>
  <c r="N71" i="130"/>
  <c r="L71" i="130"/>
  <c r="K71" i="130"/>
  <c r="J71" i="130"/>
  <c r="O61" i="130"/>
  <c r="N61" i="130"/>
  <c r="L61" i="130"/>
  <c r="K61" i="130"/>
  <c r="J61" i="130"/>
  <c r="G61" i="130"/>
  <c r="H23" i="129"/>
  <c r="G23" i="129"/>
  <c r="F23" i="129"/>
  <c r="E16" i="128"/>
  <c r="E15" i="128"/>
  <c r="E14" i="128"/>
  <c r="C14" i="125"/>
  <c r="C13" i="125"/>
  <c r="C10" i="125"/>
  <c r="C9" i="125"/>
  <c r="C8" i="125"/>
  <c r="C7" i="125"/>
  <c r="C6" i="125"/>
  <c r="C4" i="125"/>
  <c r="C3" i="125"/>
  <c r="E41" i="124"/>
  <c r="D40" i="124"/>
  <c r="D42" i="124" s="1"/>
  <c r="C40" i="124"/>
  <c r="C42" i="124" s="1"/>
  <c r="E39" i="124"/>
  <c r="E38" i="124"/>
  <c r="E37" i="124"/>
  <c r="E36" i="124"/>
  <c r="E35" i="124"/>
  <c r="E34" i="124"/>
  <c r="E33" i="124"/>
  <c r="E32" i="124"/>
  <c r="E31" i="124"/>
  <c r="E30" i="124"/>
  <c r="E29" i="124"/>
  <c r="E28" i="124"/>
  <c r="E27" i="124"/>
  <c r="E26" i="124"/>
  <c r="E25" i="124"/>
  <c r="E24" i="124"/>
  <c r="E23" i="124"/>
  <c r="E22" i="124"/>
  <c r="E21" i="124"/>
  <c r="E20" i="124"/>
  <c r="E19" i="124"/>
  <c r="E18" i="124"/>
  <c r="E17" i="124"/>
  <c r="E16" i="124"/>
  <c r="E15" i="124"/>
  <c r="E14" i="124"/>
  <c r="E13" i="124"/>
  <c r="E12" i="124"/>
  <c r="E11" i="124"/>
  <c r="E10" i="124"/>
  <c r="E9" i="124"/>
  <c r="E8" i="124"/>
  <c r="E7" i="124"/>
  <c r="E6" i="124"/>
  <c r="E5" i="124"/>
  <c r="E4" i="124"/>
  <c r="E40" i="124" s="1"/>
  <c r="E42" i="124" s="1"/>
  <c r="C20" i="122"/>
  <c r="C19" i="122"/>
  <c r="C18" i="122"/>
  <c r="C17" i="122"/>
  <c r="G53" i="134" l="1"/>
  <c r="G52" i="134"/>
  <c r="I51" i="134"/>
  <c r="I41" i="134"/>
  <c r="I40" i="134"/>
  <c r="E18" i="4"/>
  <c r="E19" i="4"/>
  <c r="E20" i="4"/>
  <c r="E21" i="4"/>
  <c r="I53" i="134" l="1"/>
  <c r="I52" i="134"/>
  <c r="E18" i="5"/>
  <c r="E8" i="5" s="1"/>
  <c r="E7" i="5"/>
  <c r="E6" i="5" s="1"/>
  <c r="E12" i="4" l="1"/>
  <c r="E13" i="4"/>
  <c r="E14" i="4"/>
  <c r="E15" i="4"/>
  <c r="E16" i="4"/>
  <c r="E17" i="4"/>
  <c r="D10" i="4"/>
  <c r="E10" i="4" s="1"/>
  <c r="F9" i="5" l="1"/>
  <c r="F10" i="5"/>
  <c r="F11" i="5"/>
  <c r="F12" i="5"/>
  <c r="F13" i="5"/>
  <c r="F14" i="5"/>
  <c r="F15" i="5"/>
  <c r="F16" i="5"/>
  <c r="F17" i="5"/>
  <c r="F18" i="5"/>
  <c r="F19" i="5"/>
  <c r="C19" i="4" l="1"/>
  <c r="K55" i="95" l="1"/>
  <c r="K54" i="95"/>
  <c r="I54" i="95"/>
  <c r="J54" i="95"/>
  <c r="J46" i="95"/>
  <c r="E66" i="95" l="1"/>
  <c r="E61" i="95"/>
  <c r="E57" i="95"/>
  <c r="E41" i="95"/>
  <c r="E40" i="95"/>
  <c r="E39" i="95"/>
  <c r="E38" i="95"/>
  <c r="E37" i="95"/>
  <c r="E36" i="95"/>
  <c r="E35" i="95"/>
  <c r="E42" i="95" s="1"/>
  <c r="E33" i="95"/>
  <c r="E26" i="95"/>
  <c r="E18" i="95"/>
  <c r="F66" i="95"/>
  <c r="D66" i="95"/>
  <c r="C66" i="95"/>
  <c r="B66" i="95"/>
  <c r="K65" i="95"/>
  <c r="H65" i="95"/>
  <c r="G65" i="95"/>
  <c r="K64" i="95"/>
  <c r="H64" i="95"/>
  <c r="G64" i="95"/>
  <c r="K63" i="95"/>
  <c r="J63" i="95"/>
  <c r="I63" i="95"/>
  <c r="H63" i="95"/>
  <c r="G63" i="95"/>
  <c r="F61" i="95"/>
  <c r="D61" i="95"/>
  <c r="C61" i="95"/>
  <c r="I61" i="95" s="1"/>
  <c r="B61" i="95"/>
  <c r="K60" i="95"/>
  <c r="J60" i="95"/>
  <c r="I60" i="95"/>
  <c r="H60" i="95"/>
  <c r="G60" i="95"/>
  <c r="K59" i="95"/>
  <c r="J59" i="95"/>
  <c r="I59" i="95"/>
  <c r="H59" i="95"/>
  <c r="G59" i="95"/>
  <c r="F57" i="95"/>
  <c r="D57" i="95"/>
  <c r="C57" i="95"/>
  <c r="B57" i="95"/>
  <c r="K56" i="95"/>
  <c r="J56" i="95"/>
  <c r="I56" i="95"/>
  <c r="H56" i="95"/>
  <c r="G56" i="95"/>
  <c r="H55" i="95"/>
  <c r="G55" i="95"/>
  <c r="H54" i="95"/>
  <c r="G54" i="95"/>
  <c r="K53" i="95"/>
  <c r="J53" i="95"/>
  <c r="I53" i="95"/>
  <c r="H53" i="95"/>
  <c r="G53" i="95"/>
  <c r="K52" i="95"/>
  <c r="J52" i="95"/>
  <c r="I52" i="95"/>
  <c r="H52" i="95"/>
  <c r="G52" i="95"/>
  <c r="K51" i="95"/>
  <c r="J51" i="95"/>
  <c r="I51" i="95"/>
  <c r="H51" i="95"/>
  <c r="G51" i="95"/>
  <c r="H50" i="95"/>
  <c r="G50" i="95"/>
  <c r="I50" i="95" s="1"/>
  <c r="H49" i="95"/>
  <c r="G49" i="95"/>
  <c r="I49" i="95" s="1"/>
  <c r="K48" i="95"/>
  <c r="J48" i="95"/>
  <c r="I48" i="95"/>
  <c r="H48" i="95"/>
  <c r="G48" i="95"/>
  <c r="K47" i="95"/>
  <c r="J47" i="95"/>
  <c r="I47" i="95"/>
  <c r="H47" i="95"/>
  <c r="G47" i="95"/>
  <c r="K46" i="95"/>
  <c r="I46" i="95"/>
  <c r="H46" i="95"/>
  <c r="G46" i="95"/>
  <c r="K45" i="95"/>
  <c r="J45" i="95"/>
  <c r="I45" i="95"/>
  <c r="H45" i="95"/>
  <c r="G45" i="95"/>
  <c r="K44" i="95"/>
  <c r="J44" i="95"/>
  <c r="I44" i="95"/>
  <c r="H44" i="95"/>
  <c r="G44" i="95"/>
  <c r="F41" i="95"/>
  <c r="D41" i="95"/>
  <c r="G41" i="95" s="1"/>
  <c r="C41" i="95"/>
  <c r="B41" i="95"/>
  <c r="F40" i="95"/>
  <c r="K40" i="95" s="1"/>
  <c r="D40" i="95"/>
  <c r="G40" i="95" s="1"/>
  <c r="C40" i="95"/>
  <c r="I40" i="95" s="1"/>
  <c r="B40" i="95"/>
  <c r="F39" i="95"/>
  <c r="D39" i="95"/>
  <c r="C39" i="95"/>
  <c r="B39" i="95"/>
  <c r="F38" i="95"/>
  <c r="K38" i="95" s="1"/>
  <c r="D38" i="95"/>
  <c r="C38" i="95"/>
  <c r="B38" i="95"/>
  <c r="F37" i="95"/>
  <c r="K37" i="95" s="1"/>
  <c r="D37" i="95"/>
  <c r="C37" i="95"/>
  <c r="B37" i="95"/>
  <c r="F36" i="95"/>
  <c r="K36" i="95" s="1"/>
  <c r="D36" i="95"/>
  <c r="C36" i="95"/>
  <c r="B36" i="95"/>
  <c r="F35" i="95"/>
  <c r="F42" i="95" s="1"/>
  <c r="D35" i="95"/>
  <c r="C35" i="95"/>
  <c r="C42" i="95" s="1"/>
  <c r="B35" i="95"/>
  <c r="F33" i="95"/>
  <c r="K33" i="95" s="1"/>
  <c r="D33" i="95"/>
  <c r="C33" i="95"/>
  <c r="B33" i="95"/>
  <c r="K32" i="95"/>
  <c r="H32" i="95"/>
  <c r="G32" i="95"/>
  <c r="K31" i="95"/>
  <c r="J31" i="95"/>
  <c r="I31" i="95"/>
  <c r="H31" i="95"/>
  <c r="G31" i="95"/>
  <c r="K30" i="95"/>
  <c r="J30" i="95"/>
  <c r="I30" i="95"/>
  <c r="H30" i="95"/>
  <c r="G30" i="95"/>
  <c r="K29" i="95"/>
  <c r="J29" i="95"/>
  <c r="I29" i="95"/>
  <c r="H29" i="95"/>
  <c r="G29" i="95"/>
  <c r="K28" i="95"/>
  <c r="J28" i="95"/>
  <c r="I28" i="95"/>
  <c r="H28" i="95"/>
  <c r="G28" i="95"/>
  <c r="F26" i="95"/>
  <c r="K26" i="95" s="1"/>
  <c r="D26" i="95"/>
  <c r="C26" i="95"/>
  <c r="B26" i="95"/>
  <c r="K25" i="95"/>
  <c r="H25" i="95"/>
  <c r="G25" i="95"/>
  <c r="K24" i="95"/>
  <c r="J24" i="95"/>
  <c r="I24" i="95"/>
  <c r="H24" i="95"/>
  <c r="G24" i="95"/>
  <c r="K23" i="95"/>
  <c r="J23" i="95"/>
  <c r="I23" i="95"/>
  <c r="H23" i="95"/>
  <c r="G23" i="95"/>
  <c r="K22" i="95"/>
  <c r="J22" i="95"/>
  <c r="I22" i="95"/>
  <c r="H22" i="95"/>
  <c r="G22" i="95"/>
  <c r="K21" i="95"/>
  <c r="J21" i="95"/>
  <c r="I21" i="95"/>
  <c r="H21" i="95"/>
  <c r="G21" i="95"/>
  <c r="K20" i="95"/>
  <c r="J20" i="95"/>
  <c r="I20" i="95"/>
  <c r="H20" i="95"/>
  <c r="G20" i="95"/>
  <c r="F18" i="95"/>
  <c r="K18" i="95" s="1"/>
  <c r="D18" i="95"/>
  <c r="C18" i="95"/>
  <c r="B18" i="95"/>
  <c r="H17" i="95"/>
  <c r="G17" i="95"/>
  <c r="K16" i="95"/>
  <c r="J16" i="95"/>
  <c r="I16" i="95"/>
  <c r="H16" i="95"/>
  <c r="G16" i="95"/>
  <c r="K15" i="95"/>
  <c r="J15" i="95"/>
  <c r="I15" i="95"/>
  <c r="H15" i="95"/>
  <c r="G15" i="95"/>
  <c r="K14" i="95"/>
  <c r="J14" i="95"/>
  <c r="I14" i="95"/>
  <c r="H14" i="95"/>
  <c r="G14" i="95"/>
  <c r="K13" i="95"/>
  <c r="J13" i="95"/>
  <c r="I13" i="95"/>
  <c r="H13" i="95"/>
  <c r="G13" i="95"/>
  <c r="K39" i="95" l="1"/>
  <c r="H41" i="95"/>
  <c r="K66" i="95"/>
  <c r="K61" i="95"/>
  <c r="G37" i="95"/>
  <c r="G36" i="95"/>
  <c r="G33" i="95"/>
  <c r="I37" i="95"/>
  <c r="G38" i="95"/>
  <c r="G61" i="95"/>
  <c r="J49" i="95"/>
  <c r="J50" i="95"/>
  <c r="J61" i="95"/>
  <c r="K49" i="95"/>
  <c r="K50" i="95"/>
  <c r="G57" i="95"/>
  <c r="J57" i="95"/>
  <c r="I33" i="95"/>
  <c r="I38" i="95"/>
  <c r="G39" i="95"/>
  <c r="J33" i="95"/>
  <c r="J37" i="95"/>
  <c r="I36" i="95"/>
  <c r="I39" i="95"/>
  <c r="K41" i="95"/>
  <c r="J36" i="95"/>
  <c r="J38" i="95"/>
  <c r="J39" i="95"/>
  <c r="J40" i="95"/>
  <c r="B42" i="95"/>
  <c r="D42" i="95"/>
  <c r="J42" i="95" s="1"/>
  <c r="G35" i="95"/>
  <c r="H42" i="95"/>
  <c r="K42" i="95"/>
  <c r="I42" i="95"/>
  <c r="G42" i="95"/>
  <c r="J18" i="95"/>
  <c r="H26" i="95"/>
  <c r="J26" i="95"/>
  <c r="I35" i="95"/>
  <c r="K35" i="95"/>
  <c r="I57" i="95"/>
  <c r="K57" i="95"/>
  <c r="H66" i="95"/>
  <c r="J66" i="95"/>
  <c r="H18" i="95"/>
  <c r="G18" i="95"/>
  <c r="I18" i="95"/>
  <c r="G26" i="95"/>
  <c r="I26" i="95"/>
  <c r="H33" i="95"/>
  <c r="H35" i="95"/>
  <c r="J35" i="95"/>
  <c r="H36" i="95"/>
  <c r="H37" i="95"/>
  <c r="H38" i="95"/>
  <c r="H39" i="95"/>
  <c r="H40" i="95"/>
  <c r="H57" i="95"/>
  <c r="H61" i="95"/>
  <c r="G66" i="95"/>
  <c r="I66" i="95"/>
  <c r="D7" i="5" l="1"/>
  <c r="B10" i="4"/>
  <c r="C10" i="4"/>
  <c r="D6" i="5" l="1"/>
  <c r="F6" i="5" s="1"/>
  <c r="F7" i="5"/>
  <c r="C8" i="5"/>
  <c r="C7" i="5"/>
  <c r="D8" i="5"/>
  <c r="F8" i="5" s="1"/>
  <c r="C6" i="5" l="1"/>
</calcChain>
</file>

<file path=xl/sharedStrings.xml><?xml version="1.0" encoding="utf-8"?>
<sst xmlns="http://schemas.openxmlformats.org/spreadsheetml/2006/main" count="1585" uniqueCount="768">
  <si>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</si>
  <si>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</si>
  <si>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</si>
  <si>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</si>
  <si>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</si>
  <si>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</si>
  <si>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</si>
  <si>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</si>
  <si>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</si>
  <si>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</si>
  <si>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</si>
  <si>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</si>
  <si>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zúčtovanie dávok  § 112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</si>
  <si>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</si>
  <si>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</si>
  <si>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</si>
  <si>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</si>
  <si>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</si>
  <si>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</si>
  <si>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</si>
  <si>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</si>
  <si>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</si>
  <si>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</si>
  <si>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</si>
  <si>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</si>
  <si>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</si>
  <si>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</si>
  <si>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</si>
  <si>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</si>
  <si>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</si>
  <si>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</si>
  <si>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</si>
  <si>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</si>
  <si>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</si>
  <si>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</si>
  <si>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</si>
  <si>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</si>
  <si>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</si>
  <si>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</si>
  <si>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</si>
  <si>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</si>
  <si>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</si>
  <si>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</si>
  <si>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</si>
  <si>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</si>
  <si>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</si>
  <si>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</si>
  <si>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</si>
  <si>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</si>
  <si>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</si>
  <si>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</si>
  <si>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</si>
  <si>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</si>
  <si>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</si>
  <si>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</si>
  <si>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</si>
  <si>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</si>
  <si>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</si>
  <si>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Príjmy Sociálnej poisťovne vrátane príspevkov na SDS</t>
  </si>
  <si>
    <t>Riadok číslo</t>
  </si>
  <si>
    <t>Príjmy spolu s príspevkami na SDS celkom ( bez ŠFA a ŠR)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</si>
  <si>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</si>
  <si>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</si>
  <si>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</si>
  <si>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</si>
  <si>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</si>
  <si>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</si>
  <si>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4.</t>
  </si>
  <si>
    <t>Pokuty a penále</t>
  </si>
  <si>
    <t>5.</t>
  </si>
  <si>
    <t>Dlžné poistné</t>
  </si>
  <si>
    <t>6.</t>
  </si>
  <si>
    <t>Príspevky na SDS zaplatené zamestnávateľom po uplynutí 60 dní</t>
  </si>
  <si>
    <t>7.</t>
  </si>
  <si>
    <t>Štát - poistné za zákonom určené skupiny</t>
  </si>
  <si>
    <t>8.</t>
  </si>
  <si>
    <t>Sociálna poisťovňa - poistné zo ZFÚP do ZFSP za poberateľov úrazovej renty (§ 88)</t>
  </si>
  <si>
    <t>9.</t>
  </si>
  <si>
    <t>Ostatné príjmy</t>
  </si>
  <si>
    <t>10.</t>
  </si>
  <si>
    <t>Príjmy z príspevkov na SDS (EAO)</t>
  </si>
  <si>
    <t>11.</t>
  </si>
  <si>
    <t>Príjmy z príspevkov na SDS (štát)</t>
  </si>
  <si>
    <t>rezervný fond solidarity</t>
  </si>
  <si>
    <t>Rozdiel stĺ. 5-3</t>
  </si>
  <si>
    <t>Rozdiel stĺ. 5-4</t>
  </si>
  <si>
    <t>% plnenia stĺ. 5/2</t>
  </si>
  <si>
    <t>% plnenia stĺ. 5/3</t>
  </si>
  <si>
    <t>Index stĺ. 5/4</t>
  </si>
  <si>
    <t>Schválený rozpočet na rok 2012</t>
  </si>
  <si>
    <t>Upravený rozpočet na rok 2012</t>
  </si>
  <si>
    <t>Výdavky Sociálnej poisťovne rok 2012</t>
  </si>
  <si>
    <t>Príjmy z poistného a príspevkov na SDS (r.č. 1, 2, 3, 7, 8, 9, 11)</t>
  </si>
  <si>
    <t>Príjmy cez pobočky spolu s SDS (r.č. 1 až 6 a 10)</t>
  </si>
  <si>
    <t xml:space="preserve">Január  </t>
  </si>
  <si>
    <t>Február</t>
  </si>
  <si>
    <t>Ú č e t</t>
  </si>
  <si>
    <t>Číslo bežného účtu</t>
  </si>
  <si>
    <t xml:space="preserve">                                       Zostatok v tis. Eur</t>
  </si>
  <si>
    <t>v  Štátnej pokladnici</t>
  </si>
  <si>
    <t>Bežný účet</t>
  </si>
  <si>
    <t xml:space="preserve">z toho   Cash pooling </t>
  </si>
  <si>
    <t>Termínovaný vklad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</si>
  <si>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</si>
  <si>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</si>
  <si>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</si>
  <si>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</si>
  <si>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</si>
  <si>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</si>
  <si>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</si>
  <si>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</si>
  <si>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</si>
  <si>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</si>
  <si>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</si>
  <si>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</si>
  <si>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</si>
  <si>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</si>
  <si>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</si>
  <si>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</si>
  <si>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</si>
  <si>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</si>
  <si>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</si>
  <si>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</si>
  <si>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</si>
  <si>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</si>
  <si>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</si>
  <si>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</si>
  <si>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</si>
  <si>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</si>
  <si>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</si>
  <si>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</si>
  <si>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</si>
  <si>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prostr.SP</t>
  </si>
  <si>
    <t>7000164517/8180</t>
  </si>
  <si>
    <t>BÚ-ESF-SP</t>
  </si>
  <si>
    <t>7000293052/8180</t>
  </si>
  <si>
    <t xml:space="preserve">S p o l u   všetky účty </t>
  </si>
  <si>
    <t>Presuny realizované na krytie výplat  dôchodkových dávok v roku 2012 vo výške 0 tis. Eur.</t>
  </si>
  <si>
    <t>v tom :</t>
  </si>
  <si>
    <t>v tis. Eur.</t>
  </si>
  <si>
    <t>rok 2012</t>
  </si>
  <si>
    <t>z  RFS</t>
  </si>
  <si>
    <t>zo ZFNP</t>
  </si>
  <si>
    <t>zo ZFPvN</t>
  </si>
  <si>
    <t>zo ZFÚP</t>
  </si>
  <si>
    <t>zo  ZFGP</t>
  </si>
  <si>
    <t>zo  ZFIP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</si>
  <si>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</si>
  <si>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</si>
  <si>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</si>
  <si>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</si>
  <si>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</si>
  <si>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</si>
  <si>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</si>
  <si>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Marec</t>
  </si>
  <si>
    <t>Január až marec  2012</t>
  </si>
  <si>
    <t>Časový rozpis  rozpočtu na január až  marec 2012</t>
  </si>
  <si>
    <t>Skutočnosť január až marec 2011</t>
  </si>
  <si>
    <t>Skutočnosť január až marec 2012</t>
  </si>
  <si>
    <t>Január až marec 2012</t>
  </si>
  <si>
    <t>Prehľad o zostatkoch finančných prostriedkov na bežných účtoch  v Štátnej pokladnici  dňa 31.3.2012</t>
  </si>
  <si>
    <t>Prehľad o príjmoch a výdavkoch Sociálnej poisťovne na dávky, ktoré hradí štát v roku 2012</t>
  </si>
  <si>
    <t>Kapitola štátneho rozpočtu MPSVR SR</t>
  </si>
  <si>
    <t>Skutočnosť za január až marec 2012</t>
  </si>
  <si>
    <t>% plnenia 3/1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</si>
  <si>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</si>
  <si>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</si>
  <si>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</si>
  <si>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</si>
  <si>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</si>
  <si>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</si>
  <si>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</si>
  <si>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</si>
  <si>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</si>
  <si>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</si>
  <si>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</si>
  <si>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</si>
  <si>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</si>
  <si>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</si>
  <si>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</si>
  <si>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293o) ods. 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</si>
  <si>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</si>
  <si>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</si>
  <si>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</si>
  <si>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invalidi z mladosti podľa §168a</t>
  </si>
  <si>
    <t>ROZDIEL PRÍJMOV A VÝDAVKOV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</si>
  <si>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</si>
  <si>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</si>
  <si>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</si>
  <si>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</si>
  <si>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n/ 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</si>
  <si>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</si>
  <si>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</si>
  <si>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Rozpis rozpočtu  január až marec 2012</t>
  </si>
  <si>
    <t>% plnenia 3/2</t>
  </si>
  <si>
    <t>Súhrnná bilancia - bez príspevkov na SDS (s vplyvom II. piliera)</t>
  </si>
  <si>
    <t>Skutočnosť za rok 2011</t>
  </si>
  <si>
    <t>Schválený rozpočet na rok 2012 */</t>
  </si>
  <si>
    <t>Upravený rozpočet na rok 2012 **/</t>
  </si>
  <si>
    <t>Očakávaná skutočnosť rok 2012</t>
  </si>
  <si>
    <t>Skutočnosť k 31. 3. 2012</t>
  </si>
  <si>
    <t>% plnenia stĺ. 6/3</t>
  </si>
  <si>
    <t>% plnenia stĺ. 6/5</t>
  </si>
  <si>
    <t>Rozdiel stĺ. 6-5</t>
  </si>
  <si>
    <t>Základné údaje</t>
  </si>
  <si>
    <t>Príjmy v bežnom roku</t>
  </si>
  <si>
    <t>z toho prostriedky zo ŠFA a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</si>
  <si>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</si>
  <si>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</si>
  <si>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</si>
  <si>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</si>
  <si>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</si>
  <si>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</si>
  <si>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</si>
  <si>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</si>
  <si>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</si>
  <si>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</si>
  <si>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</si>
  <si>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</si>
  <si>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</si>
  <si>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</si>
  <si>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</si>
  <si>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</si>
  <si>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</si>
  <si>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</si>
  <si>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</si>
  <si>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</t>
  </si>
  <si>
    <t>Použitie</t>
  </si>
  <si>
    <t>*/ Údaje  sú schválené uznesením NR SR  č. 755 z 8. decembra  2011</t>
  </si>
  <si>
    <t>**/ Zapracovaný vplyv  zákona  č. 521  z  2.12.2011, ktorým sa mení a dopĺňa zákon č. 461/2003 Z. z. o sociálnom poistení v znení neskorších predpisov</t>
  </si>
  <si>
    <t>Časový rozpis rozpočtu  na január až marec 2012</t>
  </si>
  <si>
    <t>Vývoj pohľadávok Sociálnej poisťovne podľa druhov a podľa fondov mesačne v roku 2012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</si>
  <si>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</si>
  <si>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</si>
  <si>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</si>
  <si>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</si>
  <si>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</si>
  <si>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</si>
  <si>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</si>
  <si>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</si>
  <si>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</si>
  <si>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</si>
  <si>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2011</t>
  </si>
  <si>
    <t>31. januáru 2012</t>
  </si>
  <si>
    <t>29. februáru 2012</t>
  </si>
  <si>
    <t>31. marcu 2012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</si>
  <si>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</si>
  <si>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</si>
  <si>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</si>
  <si>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</si>
  <si>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</si>
  <si>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</si>
  <si>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</si>
  <si>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</si>
  <si>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</si>
  <si>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</si>
  <si>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</si>
  <si>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</si>
  <si>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</si>
  <si>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2011</t>
  </si>
  <si>
    <t>k 31.januáru 2012</t>
  </si>
  <si>
    <t>k 29. februáru 2012</t>
  </si>
  <si>
    <t>k 31. marcu 2012</t>
  </si>
  <si>
    <t>Pobočka</t>
  </si>
  <si>
    <t>Pohľadávky celkom ( účet 316 ) v tis. Eur</t>
  </si>
  <si>
    <t>stav k 31_12_2011</t>
  </si>
  <si>
    <t>stav k 31_03_2012</t>
  </si>
  <si>
    <t>nárast (+); pokles (-)</t>
  </si>
  <si>
    <t>zníženie (-), nárast (+) pohľadávok oproti stavu k 31_12_2011 o...%</t>
  </si>
  <si>
    <t>Prievidza</t>
  </si>
  <si>
    <t>Stará Ľubovňa</t>
  </si>
  <si>
    <t>Bratislava</t>
  </si>
  <si>
    <t>Senica</t>
  </si>
  <si>
    <t>Banská Bystrica</t>
  </si>
  <si>
    <t>Trnava</t>
  </si>
  <si>
    <t>Považská Bystrica</t>
  </si>
  <si>
    <t>Levice</t>
  </si>
  <si>
    <t>Vranov nad Topľou</t>
  </si>
  <si>
    <t>Komárno</t>
  </si>
  <si>
    <t>Lučenec</t>
  </si>
  <si>
    <t>Galanta</t>
  </si>
  <si>
    <t>Dolný Kubín</t>
  </si>
  <si>
    <t>Nitra</t>
  </si>
  <si>
    <t>Spišská Nová Ves</t>
  </si>
  <si>
    <t>Rimavská Sobota</t>
  </si>
  <si>
    <t>Martin</t>
  </si>
  <si>
    <t>Prešov</t>
  </si>
  <si>
    <t>Zvolen</t>
  </si>
  <si>
    <t>Nové Zámky</t>
  </si>
  <si>
    <t>Rožňava</t>
  </si>
  <si>
    <t>Svidník</t>
  </si>
  <si>
    <t>Žilina</t>
  </si>
  <si>
    <t>Veľký Krtíš</t>
  </si>
  <si>
    <t>Michalovce</t>
  </si>
  <si>
    <t>Humenné</t>
  </si>
  <si>
    <t>Poprad</t>
  </si>
  <si>
    <t>Bardejov</t>
  </si>
  <si>
    <t>Žiar nad Hronom</t>
  </si>
  <si>
    <t>Košice</t>
  </si>
  <si>
    <t>Dunajská Streda</t>
  </si>
  <si>
    <t>Topoľčany</t>
  </si>
  <si>
    <t>Čadca</t>
  </si>
  <si>
    <t>Trebišov</t>
  </si>
  <si>
    <t>Liptovský Mikuláš</t>
  </si>
  <si>
    <t>Trenčín</t>
  </si>
  <si>
    <t>SP pobočky</t>
  </si>
  <si>
    <t xml:space="preserve">Ústredie </t>
  </si>
  <si>
    <t>SP spolu</t>
  </si>
  <si>
    <t>Prehľad pohľadávok Sociálnej poisťovne podľa spôsobov vymáhania (v tis. Eur)</t>
  </si>
  <si>
    <t>pohľadávky spolu k 31.03.2012</t>
  </si>
  <si>
    <t>Podiel</t>
  </si>
  <si>
    <t>Konkurzy</t>
  </si>
  <si>
    <t>Vyrovnanie reštrukturalizácia</t>
  </si>
  <si>
    <t>Likvidácia</t>
  </si>
  <si>
    <t xml:space="preserve">Dedičské konanie  </t>
  </si>
  <si>
    <t>Exekúcie</t>
  </si>
  <si>
    <t>Povolené splátky  dlžných súm</t>
  </si>
  <si>
    <t xml:space="preserve">Mandátna správa  </t>
  </si>
  <si>
    <t>Iné spôsoby vymáhania</t>
  </si>
  <si>
    <t>Okrem vymáhaných pohľadávok eviduje Sociálna poisťovňa</t>
  </si>
  <si>
    <t>V celkových pohľadávkach:</t>
  </si>
  <si>
    <t xml:space="preserve">Neuplatnené predpísané pohľadávky  </t>
  </si>
  <si>
    <t xml:space="preserve">pohľadávky na poistnom na základe výkazu, prihlášky evidované v účtovníctve (aj pred lehotou splatnosti) </t>
  </si>
  <si>
    <t>Prehľad podaných exekučných návrhov v roku 2012</t>
  </si>
  <si>
    <t xml:space="preserve">stav </t>
  </si>
  <si>
    <t>počet podaných exekučných návrhov</t>
  </si>
  <si>
    <t>výška vymáhanej pohľadávky v exekučnom konaní v tis. Eur</t>
  </si>
  <si>
    <t>suma úhrad v tis. Eur</t>
  </si>
  <si>
    <t xml:space="preserve">Vydané rozhodnutia o povolení splátok dlžných súm za sledované obdobie </t>
  </si>
  <si>
    <t>počet povolených splátkových kalendárov</t>
  </si>
  <si>
    <t>suma  na ktorú boli vydané rozhodnutia o povolení splátok dlžných súm                                     (tis. Eur)</t>
  </si>
  <si>
    <t>Celková vymožená suma    (tis. Eur)</t>
  </si>
  <si>
    <t>k 29.februáru 2012</t>
  </si>
  <si>
    <t xml:space="preserve">Prehľad pohľadávok vymáhaných prostredníctvom mandátnej správy spoločnosťou General Factoring a. s. </t>
  </si>
  <si>
    <t>sumárny prehľad prevedených pohľadávok do mandátnej správy a  akceptovaných úhrad       od 01. 01. 2012 do 31. 3. 2012</t>
  </si>
  <si>
    <t>spolu prevedené     (suma tis. EUR)</t>
  </si>
  <si>
    <t>spolu akceptované  (suma tis. EUR)</t>
  </si>
  <si>
    <t>sumárny prehľad rok 2012</t>
  </si>
  <si>
    <t>prevedené pohľadávky do MS v roku 2012 a akceptované úhrady ku konkrétnym sumárnym zoznamom v roku 2012</t>
  </si>
  <si>
    <t>sumárny zoznam č.</t>
  </si>
  <si>
    <t>spolu</t>
  </si>
  <si>
    <t>012012</t>
  </si>
  <si>
    <t>prevedené</t>
  </si>
  <si>
    <t>počet</t>
  </si>
  <si>
    <t>suma tis. EUR</t>
  </si>
  <si>
    <t>akceptované</t>
  </si>
  <si>
    <t>prehľad rok 2012 po sumárnych zoznamoch</t>
  </si>
  <si>
    <t>Stav pohľadávok  podľa pobočiek Sociálnej poisťovne a zdravotníckych zariadení k 31. marcu 2012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</si>
  <si>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</si>
  <si>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</si>
  <si>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</si>
  <si>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</si>
  <si>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29. februáru 2012</t>
  </si>
  <si>
    <t>Pohľadávka na                     poistnom                                k 31. marcu 2012</t>
  </si>
  <si>
    <t>Rozdiel pohľadávky na                              poistnom                          3_ 2012 - 2_2012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</si>
  <si>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</si>
  <si>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</si>
  <si>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</si>
  <si>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</si>
  <si>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</si>
  <si>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</si>
  <si>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Trnava</t>
  </si>
  <si>
    <t>00610381</t>
  </si>
  <si>
    <t>Národný ústav reumatichý chorôb Piešťany</t>
  </si>
  <si>
    <t>00165271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</si>
  <si>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</si>
  <si>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</si>
  <si>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</si>
  <si>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</si>
  <si>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</t>
  </si>
  <si>
    <t>Nemocnica s poliklinikou Sv. Lukáša Galanta</t>
  </si>
  <si>
    <t>00610291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</si>
  <si>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</si>
  <si>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</si>
  <si>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</si>
  <si>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</si>
  <si>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Skalica</t>
  </si>
  <si>
    <t>00610712</t>
  </si>
  <si>
    <t>Nemocnica s poliklinikou Myjava</t>
  </si>
  <si>
    <t>00610721</t>
  </si>
  <si>
    <t>Nemocnica s poliklinikou Trebišov a.s.</t>
  </si>
  <si>
    <t>Sanatórium Tatranská Kotlina n.o.</t>
  </si>
  <si>
    <t>Nemocnica s poliklinikou Ilava, n.o.</t>
  </si>
  <si>
    <t>36119385</t>
  </si>
  <si>
    <t>Všeobecná nemocnica s poliklinikou, n.o., Veľký Krtíš</t>
  </si>
  <si>
    <t>Nemocnica s poliklinikou, n.o. Revúca (prevzaté od Revúckej medicínsko-humanitnej, n.o., Revúca, IČO: 37954032)</t>
  </si>
  <si>
    <t>Vranovská nemocnica, n.o., Vranov nad Topľou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</si>
  <si>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</si>
  <si>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</si>
  <si>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</si>
  <si>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</si>
  <si>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</si>
  <si>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</si>
  <si>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</si>
  <si>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</si>
  <si>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</si>
  <si>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</si>
  <si>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</si>
  <si>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</si>
  <si>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</si>
  <si>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</si>
  <si>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</si>
  <si>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 xml:space="preserve">Stav pohľadávok (v tis. EUR) podľa pobočiek Sociálnej poisťovne a zdravotníckych zariadení k 31. marcu 2012 </t>
  </si>
  <si>
    <t>Typ ZZ</t>
  </si>
  <si>
    <t>Forma ZZ (S/V)</t>
  </si>
  <si>
    <t>Platenie bežného poistného</t>
  </si>
  <si>
    <t>Pohľadávka na poistnom k 29.2.2012</t>
  </si>
  <si>
    <t>Spôsob zabezpečenia pohľadávky</t>
  </si>
  <si>
    <t>Dátum zriadenia záložného práva</t>
  </si>
  <si>
    <t>Suma na ktorú bolo záložné právo zriadené</t>
  </si>
  <si>
    <t>vyhodnotenie generálneho pardonu 2008</t>
  </si>
  <si>
    <t>zaplatené poistné v súvislosti s oddlžením</t>
  </si>
  <si>
    <t>novopredpí- sané penále</t>
  </si>
  <si>
    <t>celkom odpustené penále v rámci GP</t>
  </si>
  <si>
    <t>dátum posúdenia splnenia podmienky pre GP</t>
  </si>
  <si>
    <t>zaplatené dlžné poistné v súvislosti GP</t>
  </si>
  <si>
    <t>C</t>
  </si>
  <si>
    <t>Nemocnica s poliklinikou Sv. Jakuba, n.o., Bardejov</t>
  </si>
  <si>
    <t>A</t>
  </si>
  <si>
    <t>Národná transfúzna služba SR, Bratislava</t>
  </si>
  <si>
    <t>Psychiatrická nemocnica P. Pinela, Pezinok</t>
  </si>
  <si>
    <t>Oravská poliklinika Námestovo</t>
  </si>
  <si>
    <t>00634875</t>
  </si>
  <si>
    <t>X</t>
  </si>
  <si>
    <t>ex. zál. právo</t>
  </si>
  <si>
    <t>Nemocnica s poliklinikou A. Leňa Humenné</t>
  </si>
  <si>
    <t>00610658</t>
  </si>
  <si>
    <t>Mestská poliklinika Hurbanovo</t>
  </si>
  <si>
    <t>17335647</t>
  </si>
  <si>
    <t>Univerzitná nemocnica L. Pasteura, Košice</t>
  </si>
  <si>
    <t>00606707</t>
  </si>
  <si>
    <t>Záchranná služba Košice</t>
  </si>
  <si>
    <t>00606731</t>
  </si>
  <si>
    <t>Nemocnica s poliklinikou Želiezovce</t>
  </si>
  <si>
    <t>00610283</t>
  </si>
  <si>
    <t>Mesto Šahy (prevzaté od NsP Šahy, IČO: 00610275)</t>
  </si>
  <si>
    <t>00307513</t>
  </si>
  <si>
    <t>Psychiatrická nemocnica Hronovce</t>
  </si>
  <si>
    <t>00607266</t>
  </si>
  <si>
    <t>Univerzitná nemocnica Martin</t>
  </si>
  <si>
    <t>00365327</t>
  </si>
  <si>
    <t>Nemocnica s poliklinikou Štefana Kukuru v Michalovciach, n.o.</t>
  </si>
  <si>
    <t>Psychiatrická nemocnica Michalovce, n.o.</t>
  </si>
  <si>
    <t>Fakultná nemocnica Nitra</t>
  </si>
  <si>
    <t>Mestská nemocnica Prof. MUDr. Rudolfa Korca, DrSc. Zlaté Moravce</t>
  </si>
  <si>
    <t>Mestská poliklinika Šurany</t>
  </si>
  <si>
    <t>Poliklinika Štúrovo</t>
  </si>
  <si>
    <t>N</t>
  </si>
  <si>
    <t>zmluvné záložné právo</t>
  </si>
  <si>
    <t>Fakultná nemocnica s poliklinikou J. A. Reimana Prešov</t>
  </si>
  <si>
    <t>00610577</t>
  </si>
  <si>
    <t>Nemocnica s poliklinikou Rimavská Sobota</t>
  </si>
  <si>
    <t>00610615</t>
  </si>
  <si>
    <t>Nemocnica s poliklinikou Hnúšťa</t>
  </si>
  <si>
    <t>00610631</t>
  </si>
  <si>
    <t xml:space="preserve">Nemocnica s poliklinikou sv. Barbory Rožňava, a. s.                                                                                                                                                                                         </t>
  </si>
  <si>
    <t>Psychiatrická liečebňa Samuela Bluma Plešivec</t>
  </si>
  <si>
    <t>Poliklinika Tornaľa</t>
  </si>
  <si>
    <t>00610640</t>
  </si>
  <si>
    <t xml:space="preserve">Odborný liečebný ústav psychiatrický, n.o. Predná Hora </t>
  </si>
  <si>
    <t>37954920</t>
  </si>
  <si>
    <t>Nemocnica s poliklinikou, Spišská Nová Ves</t>
  </si>
  <si>
    <t>00610534</t>
  </si>
  <si>
    <t>Ľubovnianska nemocnica, n.o., Stará Ľubovňa</t>
  </si>
  <si>
    <t>Nemocnica s poliklinikou Trebišov</t>
  </si>
  <si>
    <t>Fakultná nemocnica Trenčín</t>
  </si>
  <si>
    <t>00610470</t>
  </si>
  <si>
    <t>Nemocnica A. Wintera n.o. Piešťany</t>
  </si>
  <si>
    <t>Regionálna nemocnica Banská Štiavnica, n.o.</t>
  </si>
  <si>
    <t>Detská ozdravovňa, Kremnické Bane</t>
  </si>
  <si>
    <t>Psychiatrická nemocnica prof. Matulaya, Kremnica</t>
  </si>
  <si>
    <t>00606987</t>
  </si>
  <si>
    <t>Fakultná nemocnica s poliklinikou Žilina</t>
  </si>
  <si>
    <t>Názov, sídlo</t>
  </si>
  <si>
    <t>Pohľadávka na poistnom k 31.3.2012</t>
  </si>
  <si>
    <t>Správa záväzkov a pohľadávok, Nitra (prevzaté od Nemocnice s poliklinikou Levice, IČO: 00610267)</t>
  </si>
  <si>
    <t>Správa záväzkov a pohľadávok, Košice (prevzaté od Nemocnice s poliklinikou Š.Kukuru Michalovce, IČO:17335663)</t>
  </si>
  <si>
    <t>Správa záväzkov a pohľadávok, Košice (prevzaté od Nemocnicu s poliklinikou svätej Barbory, Rožňava, IČO: 17335922)</t>
  </si>
  <si>
    <t>- platí</t>
  </si>
  <si>
    <t>- čiastočne (za zamestnancov)</t>
  </si>
  <si>
    <t>- neplatí</t>
  </si>
  <si>
    <t>- ukončená registrácia</t>
  </si>
  <si>
    <t>Neuplatnené predpísané pohľadávky zahŕňajú ukončenú mandátnu správu, ukončené</t>
  </si>
  <si>
    <t xml:space="preserve"> exekučné konania, ukončené súdne výkony neuplanené v exekúcii, zatiaľ neuplatnené</t>
  </si>
  <si>
    <t>Mesačný vývoj použitia správneho fondu celkom za rok 2011 a 2012</t>
  </si>
  <si>
    <t>v Eur</t>
  </si>
  <si>
    <t>Eur</t>
  </si>
  <si>
    <t>Ukazovatele</t>
  </si>
  <si>
    <t>R O K      2   0  1  1</t>
  </si>
  <si>
    <t>Rozpočet</t>
  </si>
  <si>
    <t xml:space="preserve"> S K U T O Č N O S Ť</t>
  </si>
  <si>
    <t>Január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</si>
  <si>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</si>
  <si>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</si>
  <si>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</si>
  <si>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</si>
  <si>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</si>
  <si>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</si>
  <si>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</si>
  <si>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</si>
  <si>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</si>
  <si>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</si>
  <si>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</si>
  <si>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2</t>
  </si>
  <si>
    <t>Objednávky a nezaplatené faktúry za celú Sociálnu poisťovňu k 13. aprílu 2012</t>
  </si>
  <si>
    <t>Euro</t>
  </si>
  <si>
    <t>Ukazovatel</t>
  </si>
  <si>
    <t>Rozpis</t>
  </si>
  <si>
    <t>Objednávky</t>
  </si>
  <si>
    <t>Faktúry</t>
  </si>
  <si>
    <t>Skutočnosť</t>
  </si>
  <si>
    <t>Rozdiel</t>
  </si>
  <si>
    <t>rozpočtu</t>
  </si>
  <si>
    <t>v systéme</t>
  </si>
  <si>
    <t>došlé v SAPe</t>
  </si>
  <si>
    <t>k 13. aprílu 2012</t>
  </si>
  <si>
    <t>bez objednávok</t>
  </si>
  <si>
    <t>vrátane</t>
  </si>
  <si>
    <t>(stl.1 minus stl.6)</t>
  </si>
  <si>
    <t>na rok 2012</t>
  </si>
  <si>
    <t>SAP(modul MM)</t>
  </si>
  <si>
    <t>objednávok</t>
  </si>
  <si>
    <t>Vyhodnotenie plnenia rozpisu rozpočtu správneho fondu Sociálnej poisťovne za I. štvrťrok 2012</t>
  </si>
  <si>
    <t>Organizačné  útvary SP</t>
  </si>
  <si>
    <t>Spotrebované nákupy</t>
  </si>
  <si>
    <t>Služby</t>
  </si>
  <si>
    <t>Osobné náklady</t>
  </si>
  <si>
    <t>Dane a poplatky</t>
  </si>
  <si>
    <t>Ostatné  náklady</t>
  </si>
  <si>
    <t xml:space="preserve"> Bežné výdavky</t>
  </si>
  <si>
    <t>Kapitálové výdavky</t>
  </si>
  <si>
    <t>SF SPOLU</t>
  </si>
  <si>
    <t xml:space="preserve">  Ústredie SP (132)</t>
  </si>
  <si>
    <t xml:space="preserve">  Rozpis rozpočtu 2012</t>
  </si>
  <si>
    <t xml:space="preserve">  Rozpis rozpočtu na I. štvrťrok 2012</t>
  </si>
  <si>
    <t xml:space="preserve">  Skutočnosť</t>
  </si>
  <si>
    <t xml:space="preserve">  % Plnenia z RR 2012</t>
  </si>
  <si>
    <t xml:space="preserve">  % Plnenia z RR na I. štvrťrok 2012</t>
  </si>
  <si>
    <t xml:space="preserve">  Pol. objekt Nevädzová (134)</t>
  </si>
  <si>
    <t xml:space="preserve">  DaRZ Staré Hory (136)</t>
  </si>
  <si>
    <t xml:space="preserve">  DaRZ Pavčina  Lehota (137)</t>
  </si>
  <si>
    <t xml:space="preserve">  Dozorná rada (133)</t>
  </si>
  <si>
    <t xml:space="preserve">  ÚSTREDIE SPOLU</t>
  </si>
  <si>
    <t xml:space="preserve">  Pobočky SP (132)</t>
  </si>
  <si>
    <t xml:space="preserve"> SPRÁVNY FOND SPOLU</t>
  </si>
  <si>
    <t>Vyhodnotenie plnenia rozpisu rozpočtu bežných výdavkov (nákladov) správneho fondu Sociálnej poisťovne za I. štvrťrok 2012</t>
  </si>
  <si>
    <t>v štruktúre funkčnej a ekonomickej klasifikácie</t>
  </si>
  <si>
    <t xml:space="preserve">Funkčná </t>
  </si>
  <si>
    <t>Ekonomická klasifikácia</t>
  </si>
  <si>
    <t>Text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</si>
  <si>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</si>
  <si>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</si>
  <si>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</si>
  <si>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</si>
  <si>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</si>
  <si>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</si>
  <si>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</si>
  <si>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na I. štvrťrok</t>
  </si>
  <si>
    <t>za mesiac</t>
  </si>
  <si>
    <t>za I. štvrťrok</t>
  </si>
  <si>
    <t>plnenia</t>
  </si>
  <si>
    <t>oddiel/skupina/</t>
  </si>
  <si>
    <t>kategória</t>
  </si>
  <si>
    <t>ložka</t>
  </si>
  <si>
    <t xml:space="preserve"> marec 2012</t>
  </si>
  <si>
    <t>(4 : 1)</t>
  </si>
  <si>
    <t>(4 : 2)</t>
  </si>
  <si>
    <t>trieda/podtrieda</t>
  </si>
  <si>
    <t>b</t>
  </si>
  <si>
    <t>c</t>
  </si>
  <si>
    <t>d</t>
  </si>
  <si>
    <t>e</t>
  </si>
  <si>
    <t>f</t>
  </si>
  <si>
    <t>10.9.0.3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</si>
  <si>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</si>
  <si>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</si>
  <si>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</si>
  <si>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</si>
  <si>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</si>
  <si>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</si>
  <si>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</si>
  <si>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</si>
  <si>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</si>
  <si>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</si>
  <si>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</si>
  <si>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</si>
  <si>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</si>
  <si>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</si>
  <si>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</si>
  <si>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</si>
  <si>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</si>
  <si>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</si>
  <si>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</si>
  <si>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</si>
  <si>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</si>
  <si>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</si>
  <si>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</si>
  <si>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</si>
  <si>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</si>
  <si>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</si>
  <si>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</si>
  <si>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</si>
  <si>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</si>
  <si>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</si>
  <si>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</si>
  <si>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</si>
  <si>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</si>
  <si>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</si>
  <si>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</si>
  <si>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</si>
  <si>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</si>
  <si>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</si>
  <si>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</si>
  <si>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</si>
  <si>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</si>
  <si>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</si>
  <si>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</si>
  <si>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</si>
  <si>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</si>
  <si>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</si>
  <si>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</si>
  <si>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</si>
  <si>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</si>
  <si>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</si>
  <si>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</si>
  <si>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</si>
  <si>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</si>
  <si>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</si>
  <si>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</si>
  <si>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</si>
  <si>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</si>
  <si>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</si>
  <si>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</si>
  <si>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</si>
  <si>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</si>
  <si>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</si>
  <si>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</si>
  <si>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</si>
  <si>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</si>
  <si>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</si>
  <si>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</si>
  <si>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</si>
  <si>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</si>
  <si>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</si>
  <si>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</si>
  <si>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</si>
  <si>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</si>
  <si>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</si>
  <si>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</si>
  <si>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</si>
  <si>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</si>
  <si>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</si>
  <si>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</si>
  <si>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</si>
  <si>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</si>
  <si>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</si>
  <si>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</si>
  <si>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</si>
  <si>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</si>
  <si>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</si>
  <si>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</si>
  <si>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</si>
  <si>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</si>
  <si>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</si>
  <si>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</si>
  <si>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</si>
  <si>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</si>
  <si>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 xml:space="preserve">  Zmluvy o nájme veci s právom kúpy prenajatej veci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</si>
  <si>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</si>
  <si>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</si>
  <si>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</si>
  <si>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</si>
  <si>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</si>
  <si>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</si>
  <si>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</si>
  <si>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</si>
  <si>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</si>
  <si>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</si>
  <si>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</si>
  <si>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</si>
  <si>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</si>
  <si>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</si>
  <si>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</si>
  <si>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</si>
  <si>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</si>
  <si>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</si>
  <si>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</si>
  <si>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</si>
  <si>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</si>
  <si>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</si>
  <si>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</si>
  <si>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637023</t>
  </si>
  <si>
    <t xml:space="preserve"> Kolkové známky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</si>
  <si>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</si>
  <si>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</si>
  <si>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</si>
  <si>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</si>
  <si>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</si>
  <si>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</si>
  <si>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</si>
  <si>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</si>
  <si>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</si>
  <si>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</si>
  <si>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</si>
  <si>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637033</t>
  </si>
  <si>
    <t xml:space="preserve"> Zálohy na projekty Európskej únie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</si>
  <si>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</si>
  <si>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</si>
  <si>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</si>
  <si>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</si>
  <si>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</si>
  <si>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</si>
  <si>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</si>
  <si>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</si>
  <si>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</si>
  <si>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</si>
  <si>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</si>
  <si>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</si>
  <si>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</si>
  <si>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</si>
  <si>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</si>
  <si>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</si>
  <si>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</si>
  <si>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</si>
  <si>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</si>
  <si>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</si>
  <si>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</si>
  <si>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</si>
  <si>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kapitálových výdavkov (nákladov) správneho fondu Sociálnej poisťovne za I. štvrťrok 2012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</si>
  <si>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</si>
  <si>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</si>
  <si>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</si>
  <si>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</si>
  <si>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</si>
  <si>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</si>
  <si>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</si>
  <si>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</si>
  <si>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</si>
  <si>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</si>
  <si>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</si>
  <si>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</si>
  <si>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</si>
  <si>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</si>
  <si>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</si>
  <si>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</si>
  <si>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</si>
  <si>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</si>
  <si>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</si>
  <si>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</si>
  <si>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</si>
  <si>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</si>
  <si>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</si>
  <si>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</si>
  <si>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</si>
  <si>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</si>
  <si>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</si>
  <si>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</si>
  <si>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</si>
  <si>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</si>
  <si>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</si>
  <si>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</si>
  <si>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</si>
  <si>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</si>
  <si>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</si>
  <si>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</si>
  <si>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</si>
  <si>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</si>
  <si>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rozpisu rozpočtu bežných výdavkov (nákladov) správneho fondu Sociálnej poisťovne ústredia za I. štvrťrok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</si>
</sst>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&quot;$&quot;#,##0;[Red]\-&quot;$&quot;#,##0"/>
    <numFmt numFmtId="165" formatCode="m\o\n\th\ d\,\ \y\y\y\y"/>
    <numFmt numFmtId="166" formatCode=";;"/>
    <numFmt numFmtId="167" formatCode="_-* #,##0.00\ [$€-1]_-;\-* #,##0.00\ [$€-1]_-;_-* &quot;-&quot;??\ [$€-1]_-"/>
    <numFmt numFmtId="168" formatCode="#,##0\ _S_k"/>
    <numFmt numFmtId="169" formatCode="#,##0.00_ ;\-#,##0.00\ "/>
    <numFmt numFmtId="170" formatCode="#,##0.0000"/>
    <numFmt numFmtId="171" formatCode="#,##0.00_ ;[Red]\-#,##0.00\ "/>
    <numFmt numFmtId="172" formatCode="0.0%"/>
    <numFmt numFmtId="173" formatCode="0.0"/>
    <numFmt numFmtId="174" formatCode="#,##0.0"/>
    <numFmt numFmtId="175" formatCode="[$-41B]mmmm\ yy;@"/>
    <numFmt numFmtId="176" formatCode="#,##0;#,##0;&quot; &quot;"/>
    <numFmt numFmtId="177" formatCode="#,##0.00\ _S_k"/>
  </numFmts>
  <fonts count="8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b/>
      <sz val="14"/>
      <color indexed="53"/>
      <name val="Arial"/>
      <family val="2"/>
      <charset val="238"/>
    </font>
    <font>
      <b/>
      <sz val="12"/>
      <name val="Arial"/>
      <family val="2"/>
      <charset val="238"/>
    </font>
    <font>
      <sz val="10"/>
      <name val="Courier"/>
      <family val="1"/>
      <charset val="238"/>
    </font>
    <font>
      <b/>
      <i/>
      <sz val="10"/>
      <name val="Arial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3" fontId="16" fillId="0" borderId="0"/>
    <xf numFmtId="3" fontId="17" fillId="0" borderId="0"/>
    <xf numFmtId="38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9" fillId="0" borderId="0">
      <protection locked="0"/>
    </xf>
    <xf numFmtId="0" fontId="20" fillId="4" borderId="0" applyNumberFormat="0" applyBorder="0" applyAlignment="0" applyProtection="0"/>
    <xf numFmtId="167" fontId="7" fillId="0" borderId="0" applyFont="0" applyFill="0" applyBorder="0" applyAlignment="0" applyProtection="0"/>
    <xf numFmtId="166" fontId="19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16" borderId="1" applyNumberFormat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2" fontId="26" fillId="0" borderId="0"/>
    <xf numFmtId="0" fontId="27" fillId="17" borderId="0" applyNumberFormat="0" applyBorder="0" applyAlignment="0" applyProtection="0"/>
    <xf numFmtId="0" fontId="7" fillId="0" borderId="0"/>
    <xf numFmtId="0" fontId="8" fillId="0" borderId="0"/>
    <xf numFmtId="0" fontId="10" fillId="0" borderId="0"/>
    <xf numFmtId="0" fontId="28" fillId="0" borderId="0"/>
    <xf numFmtId="0" fontId="29" fillId="0" borderId="0"/>
    <xf numFmtId="0" fontId="7" fillId="0" borderId="0"/>
    <xf numFmtId="0" fontId="10" fillId="0" borderId="0"/>
    <xf numFmtId="0" fontId="8" fillId="0" borderId="0"/>
    <xf numFmtId="0" fontId="18" fillId="0" borderId="0"/>
    <xf numFmtId="0" fontId="17" fillId="0" borderId="0"/>
    <xf numFmtId="0" fontId="10" fillId="18" borderId="5" applyNumberFormat="0" applyFont="0" applyAlignment="0" applyProtection="0"/>
    <xf numFmtId="0" fontId="30" fillId="0" borderId="6" applyNumberFormat="0" applyFill="0" applyAlignment="0" applyProtection="0"/>
    <xf numFmtId="49" fontId="31" fillId="0" borderId="0"/>
    <xf numFmtId="0" fontId="32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8">
      <protection locked="0"/>
    </xf>
    <xf numFmtId="0" fontId="35" fillId="0" borderId="0"/>
    <xf numFmtId="0" fontId="36" fillId="7" borderId="9" applyNumberFormat="0" applyAlignment="0" applyProtection="0"/>
    <xf numFmtId="0" fontId="37" fillId="19" borderId="9" applyNumberFormat="0" applyAlignment="0" applyProtection="0"/>
    <xf numFmtId="0" fontId="38" fillId="19" borderId="10" applyNumberFormat="0" applyAlignment="0" applyProtection="0"/>
    <xf numFmtId="0" fontId="39" fillId="0" borderId="0" applyNumberFormat="0" applyFill="0" applyBorder="0" applyAlignment="0" applyProtection="0"/>
    <xf numFmtId="0" fontId="40" fillId="3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3" borderId="0" applyNumberFormat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41" fillId="0" borderId="0"/>
    <xf numFmtId="43" fontId="42" fillId="0" borderId="0" applyFont="0" applyFill="0" applyBorder="0" applyAlignment="0" applyProtection="0"/>
    <xf numFmtId="0" fontId="5" fillId="0" borderId="0"/>
    <xf numFmtId="43" fontId="43" fillId="0" borderId="0" applyFont="0" applyFill="0" applyBorder="0" applyAlignment="0" applyProtection="0"/>
    <xf numFmtId="0" fontId="4" fillId="0" borderId="0"/>
    <xf numFmtId="43" fontId="45" fillId="0" borderId="0" applyFont="0" applyFill="0" applyBorder="0" applyAlignment="0" applyProtection="0"/>
    <xf numFmtId="0" fontId="3" fillId="0" borderId="0"/>
    <xf numFmtId="43" fontId="46" fillId="0" borderId="0" applyFont="0" applyFill="0" applyBorder="0" applyAlignment="0" applyProtection="0"/>
    <xf numFmtId="0" fontId="11" fillId="0" borderId="0"/>
    <xf numFmtId="43" fontId="4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4" fontId="57" fillId="0" borderId="0" applyFont="0" applyFill="0" applyBorder="0" applyAlignment="0" applyProtection="0"/>
    <xf numFmtId="0" fontId="7" fillId="0" borderId="0"/>
    <xf numFmtId="0" fontId="11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10" fillId="0" borderId="0"/>
  </cellStyleXfs>
  <cellXfs count="849">
    <xf numFmtId="0" fontId="0" fillId="0" borderId="0" xfId="0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15" xfId="0" applyFont="1" applyFill="1" applyBorder="1" applyAlignment="1"/>
    <xf numFmtId="0" fontId="7" fillId="0" borderId="16" xfId="0" applyFont="1" applyFill="1" applyBorder="1" applyAlignment="1"/>
    <xf numFmtId="3" fontId="7" fillId="0" borderId="0" xfId="0" applyNumberFormat="1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4" xfId="0" applyFont="1" applyFill="1" applyBorder="1"/>
    <xf numFmtId="3" fontId="7" fillId="0" borderId="14" xfId="0" applyNumberFormat="1" applyFont="1" applyFill="1" applyBorder="1"/>
    <xf numFmtId="2" fontId="7" fillId="0" borderId="14" xfId="0" applyNumberFormat="1" applyFont="1" applyFill="1" applyBorder="1" applyAlignment="1">
      <alignment wrapText="1"/>
    </xf>
    <xf numFmtId="43" fontId="7" fillId="0" borderId="0" xfId="65" applyFont="1" applyFill="1" applyBorder="1"/>
    <xf numFmtId="43" fontId="7" fillId="0" borderId="17" xfId="65" applyFont="1" applyFill="1" applyBorder="1"/>
    <xf numFmtId="0" fontId="7" fillId="0" borderId="0" xfId="0" applyFont="1"/>
    <xf numFmtId="0" fontId="7" fillId="0" borderId="14" xfId="0" applyFont="1" applyFill="1" applyBorder="1" applyAlignment="1">
      <alignment vertical="center"/>
    </xf>
    <xf numFmtId="3" fontId="7" fillId="0" borderId="14" xfId="0" applyNumberFormat="1" applyFont="1" applyFill="1" applyBorder="1" applyAlignment="1">
      <alignment vertical="center"/>
    </xf>
    <xf numFmtId="0" fontId="48" fillId="0" borderId="0" xfId="76" applyFont="1" applyFill="1"/>
    <xf numFmtId="0" fontId="49" fillId="0" borderId="0" xfId="76" applyFont="1" applyFill="1"/>
    <xf numFmtId="0" fontId="7" fillId="0" borderId="14" xfId="0" applyFont="1" applyFill="1" applyBorder="1" applyAlignment="1">
      <alignment horizontal="center" wrapText="1"/>
    </xf>
    <xf numFmtId="49" fontId="7" fillId="0" borderId="14" xfId="38" applyNumberFormat="1" applyFont="1" applyFill="1" applyBorder="1" applyAlignment="1">
      <alignment horizontal="center" wrapText="1"/>
    </xf>
    <xf numFmtId="0" fontId="7" fillId="0" borderId="0" xfId="40" applyFont="1" applyFill="1"/>
    <xf numFmtId="0" fontId="48" fillId="0" borderId="0" xfId="38" applyFont="1" applyFill="1"/>
    <xf numFmtId="0" fontId="48" fillId="0" borderId="0" xfId="38" applyFont="1" applyFill="1" applyAlignment="1">
      <alignment horizontal="right"/>
    </xf>
    <xf numFmtId="0" fontId="48" fillId="0" borderId="14" xfId="38" applyFont="1" applyFill="1" applyBorder="1" applyAlignment="1">
      <alignment horizontal="center"/>
    </xf>
    <xf numFmtId="49" fontId="48" fillId="0" borderId="14" xfId="38" applyNumberFormat="1" applyFont="1" applyFill="1" applyBorder="1" applyAlignment="1">
      <alignment horizontal="center" wrapText="1"/>
    </xf>
    <xf numFmtId="0" fontId="48" fillId="0" borderId="14" xfId="38" applyFont="1" applyFill="1" applyBorder="1" applyAlignment="1">
      <alignment horizontal="center" wrapText="1"/>
    </xf>
    <xf numFmtId="0" fontId="48" fillId="0" borderId="14" xfId="38" applyFont="1" applyFill="1" applyBorder="1"/>
    <xf numFmtId="3" fontId="48" fillId="0" borderId="14" xfId="38" applyNumberFormat="1" applyFont="1" applyFill="1" applyBorder="1"/>
    <xf numFmtId="3" fontId="48" fillId="0" borderId="0" xfId="38" applyNumberFormat="1" applyFont="1" applyFill="1"/>
    <xf numFmtId="3" fontId="48" fillId="0" borderId="0" xfId="38" applyNumberFormat="1" applyFont="1" applyFill="1" applyBorder="1"/>
    <xf numFmtId="3" fontId="48" fillId="0" borderId="17" xfId="40" applyNumberFormat="1" applyFont="1" applyFill="1" applyBorder="1"/>
    <xf numFmtId="0" fontId="48" fillId="0" borderId="0" xfId="40" applyFont="1" applyFill="1"/>
    <xf numFmtId="0" fontId="48" fillId="0" borderId="0" xfId="39" applyFont="1" applyFill="1"/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23" xfId="0" applyFont="1" applyBorder="1"/>
    <xf numFmtId="0" fontId="50" fillId="0" borderId="26" xfId="0" applyFont="1" applyBorder="1" applyAlignment="1">
      <alignment horizontal="center" wrapText="1"/>
    </xf>
    <xf numFmtId="14" fontId="11" fillId="0" borderId="24" xfId="0" applyNumberFormat="1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1" fillId="0" borderId="18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7" xfId="0" applyFont="1" applyBorder="1"/>
    <xf numFmtId="0" fontId="11" fillId="0" borderId="25" xfId="0" applyFont="1" applyBorder="1"/>
    <xf numFmtId="0" fontId="11" fillId="0" borderId="0" xfId="0" applyFont="1" applyBorder="1"/>
    <xf numFmtId="0" fontId="11" fillId="0" borderId="29" xfId="0" applyFont="1" applyBorder="1"/>
    <xf numFmtId="0" fontId="11" fillId="0" borderId="30" xfId="0" applyFont="1" applyBorder="1" applyAlignment="1">
      <alignment horizontal="left"/>
    </xf>
    <xf numFmtId="168" fontId="11" fillId="0" borderId="29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0" fontId="12" fillId="0" borderId="30" xfId="0" applyFont="1" applyBorder="1"/>
    <xf numFmtId="0" fontId="12" fillId="0" borderId="29" xfId="0" applyFont="1" applyBorder="1"/>
    <xf numFmtId="168" fontId="12" fillId="0" borderId="0" xfId="0" applyNumberFormat="1" applyFont="1" applyBorder="1"/>
    <xf numFmtId="0" fontId="11" fillId="0" borderId="30" xfId="0" applyFont="1" applyBorder="1"/>
    <xf numFmtId="168" fontId="11" fillId="0" borderId="29" xfId="0" applyNumberFormat="1" applyFont="1" applyBorder="1"/>
    <xf numFmtId="168" fontId="11" fillId="0" borderId="23" xfId="0" applyNumberFormat="1" applyFont="1" applyBorder="1"/>
    <xf numFmtId="3" fontId="11" fillId="0" borderId="0" xfId="0" applyNumberFormat="1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51" fillId="0" borderId="0" xfId="0" applyFont="1" applyAlignment="1">
      <alignment horizontal="left"/>
    </xf>
    <xf numFmtId="3" fontId="51" fillId="0" borderId="0" xfId="0" applyNumberFormat="1" applyFont="1" applyBorder="1" applyAlignment="1">
      <alignment horizontal="right"/>
    </xf>
    <xf numFmtId="0" fontId="51" fillId="0" borderId="18" xfId="0" applyFont="1" applyBorder="1" applyAlignment="1">
      <alignment horizontal="center"/>
    </xf>
    <xf numFmtId="0" fontId="52" fillId="0" borderId="18" xfId="0" applyFont="1" applyBorder="1" applyAlignment="1">
      <alignment horizontal="center"/>
    </xf>
    <xf numFmtId="0" fontId="44" fillId="0" borderId="28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52" fillId="0" borderId="28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3" fontId="52" fillId="0" borderId="29" xfId="0" applyNumberFormat="1" applyFont="1" applyBorder="1" applyAlignment="1">
      <alignment horizontal="right"/>
    </xf>
    <xf numFmtId="3" fontId="44" fillId="0" borderId="20" xfId="0" applyNumberFormat="1" applyFont="1" applyBorder="1"/>
    <xf numFmtId="3" fontId="10" fillId="0" borderId="29" xfId="0" applyNumberFormat="1" applyFont="1" applyBorder="1"/>
    <xf numFmtId="3" fontId="10" fillId="0" borderId="20" xfId="0" applyNumberFormat="1" applyFont="1" applyBorder="1"/>
    <xf numFmtId="3" fontId="52" fillId="0" borderId="20" xfId="0" applyNumberFormat="1" applyFont="1" applyBorder="1" applyAlignment="1">
      <alignment horizontal="right"/>
    </xf>
    <xf numFmtId="3" fontId="7" fillId="0" borderId="29" xfId="0" applyNumberFormat="1" applyFont="1" applyBorder="1" applyAlignment="1">
      <alignment horizontal="right"/>
    </xf>
    <xf numFmtId="3" fontId="53" fillId="0" borderId="29" xfId="0" applyNumberFormat="1" applyFont="1" applyBorder="1" applyAlignment="1">
      <alignment horizontal="right"/>
    </xf>
    <xf numFmtId="0" fontId="10" fillId="0" borderId="20" xfId="0" applyFont="1" applyBorder="1"/>
    <xf numFmtId="3" fontId="52" fillId="0" borderId="18" xfId="0" applyNumberFormat="1" applyFont="1" applyBorder="1" applyAlignment="1">
      <alignment horizontal="right"/>
    </xf>
    <xf numFmtId="0" fontId="10" fillId="0" borderId="0" xfId="0" applyFont="1"/>
    <xf numFmtId="0" fontId="51" fillId="0" borderId="0" xfId="0" applyFont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3" fontId="52" fillId="0" borderId="0" xfId="0" applyNumberFormat="1" applyFont="1" applyBorder="1" applyAlignment="1">
      <alignment horizontal="right"/>
    </xf>
    <xf numFmtId="0" fontId="51" fillId="0" borderId="25" xfId="0" applyFont="1" applyBorder="1" applyAlignment="1">
      <alignment horizontal="center"/>
    </xf>
    <xf numFmtId="0" fontId="52" fillId="0" borderId="27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1" fillId="0" borderId="26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2" fillId="0" borderId="24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3" fontId="10" fillId="0" borderId="29" xfId="0" applyNumberFormat="1" applyFont="1" applyBorder="1" applyAlignment="1"/>
    <xf numFmtId="0" fontId="10" fillId="0" borderId="29" xfId="0" applyFont="1" applyBorder="1"/>
    <xf numFmtId="3" fontId="10" fillId="0" borderId="29" xfId="0" applyNumberFormat="1" applyFont="1" applyBorder="1" applyAlignment="1">
      <alignment wrapText="1"/>
    </xf>
    <xf numFmtId="0" fontId="10" fillId="0" borderId="29" xfId="0" applyFont="1" applyBorder="1" applyAlignment="1"/>
    <xf numFmtId="0" fontId="51" fillId="0" borderId="21" xfId="0" applyFont="1" applyBorder="1" applyAlignment="1">
      <alignment horizontal="center"/>
    </xf>
    <xf numFmtId="3" fontId="10" fillId="0" borderId="18" xfId="0" applyNumberFormat="1" applyFont="1" applyBorder="1"/>
    <xf numFmtId="3" fontId="52" fillId="0" borderId="28" xfId="0" applyNumberFormat="1" applyFont="1" applyBorder="1" applyAlignment="1">
      <alignment horizontal="right"/>
    </xf>
    <xf numFmtId="3" fontId="10" fillId="0" borderId="0" xfId="0" applyNumberFormat="1" applyFont="1" applyBorder="1"/>
    <xf numFmtId="0" fontId="51" fillId="0" borderId="0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1" xfId="0" applyFont="1" applyBorder="1" applyAlignment="1"/>
    <xf numFmtId="0" fontId="11" fillId="0" borderId="22" xfId="0" applyFont="1" applyBorder="1" applyAlignment="1"/>
    <xf numFmtId="0" fontId="11" fillId="0" borderId="28" xfId="0" applyFont="1" applyBorder="1" applyAlignment="1"/>
    <xf numFmtId="168" fontId="12" fillId="0" borderId="29" xfId="0" applyNumberFormat="1" applyFont="1" applyBorder="1"/>
    <xf numFmtId="0" fontId="11" fillId="0" borderId="18" xfId="0" applyFont="1" applyBorder="1"/>
    <xf numFmtId="168" fontId="11" fillId="0" borderId="18" xfId="0" applyNumberFormat="1" applyFont="1" applyBorder="1" applyAlignment="1">
      <alignment horizontal="right"/>
    </xf>
    <xf numFmtId="0" fontId="7" fillId="0" borderId="2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3" fontId="7" fillId="0" borderId="0" xfId="0" applyNumberFormat="1" applyFont="1" applyBorder="1"/>
    <xf numFmtId="0" fontId="11" fillId="0" borderId="0" xfId="0" applyFont="1" applyBorder="1" applyAlignment="1">
      <alignment horizontal="center"/>
    </xf>
    <xf numFmtId="0" fontId="50" fillId="0" borderId="25" xfId="0" applyFont="1" applyBorder="1" applyAlignment="1">
      <alignment horizontal="center" wrapText="1"/>
    </xf>
    <xf numFmtId="14" fontId="11" fillId="0" borderId="18" xfId="0" applyNumberFormat="1" applyFont="1" applyBorder="1" applyAlignment="1">
      <alignment horizontal="center" wrapText="1"/>
    </xf>
    <xf numFmtId="49" fontId="11" fillId="0" borderId="24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19" xfId="0" applyFont="1" applyBorder="1"/>
    <xf numFmtId="168" fontId="11" fillId="0" borderId="20" xfId="0" applyNumberFormat="1" applyFont="1" applyBorder="1" applyAlignment="1">
      <alignment horizontal="right"/>
    </xf>
    <xf numFmtId="168" fontId="12" fillId="0" borderId="20" xfId="0" applyNumberFormat="1" applyFont="1" applyBorder="1"/>
    <xf numFmtId="0" fontId="0" fillId="0" borderId="0" xfId="0" applyFill="1"/>
    <xf numFmtId="0" fontId="54" fillId="0" borderId="0" xfId="0" applyFont="1"/>
    <xf numFmtId="0" fontId="0" fillId="0" borderId="0" xfId="0" applyAlignment="1">
      <alignment horizontal="right"/>
    </xf>
    <xf numFmtId="2" fontId="55" fillId="0" borderId="0" xfId="0" applyNumberFormat="1" applyFont="1"/>
    <xf numFmtId="3" fontId="0" fillId="0" borderId="0" xfId="0" applyNumberFormat="1" applyFill="1"/>
    <xf numFmtId="0" fontId="7" fillId="0" borderId="15" xfId="0" applyFont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24" borderId="15" xfId="0" applyNumberFormat="1" applyFont="1" applyFill="1" applyBorder="1" applyAlignment="1">
      <alignment horizontal="center" vertical="center" wrapText="1"/>
    </xf>
    <xf numFmtId="0" fontId="54" fillId="0" borderId="15" xfId="0" applyFont="1" applyBorder="1" applyAlignment="1">
      <alignment horizontal="center"/>
    </xf>
    <xf numFmtId="0" fontId="54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5" xfId="0" applyBorder="1"/>
    <xf numFmtId="3" fontId="0" fillId="0" borderId="31" xfId="0" applyNumberFormat="1" applyFill="1" applyBorder="1"/>
    <xf numFmtId="3" fontId="54" fillId="24" borderId="15" xfId="0" applyNumberFormat="1" applyFont="1" applyFill="1" applyBorder="1"/>
    <xf numFmtId="4" fontId="0" fillId="0" borderId="32" xfId="0" applyNumberFormat="1" applyBorder="1"/>
    <xf numFmtId="4" fontId="0" fillId="0" borderId="16" xfId="0" applyNumberFormat="1" applyBorder="1"/>
    <xf numFmtId="0" fontId="0" fillId="0" borderId="16" xfId="0" applyBorder="1"/>
    <xf numFmtId="3" fontId="0" fillId="0" borderId="11" xfId="0" applyNumberFormat="1" applyFill="1" applyBorder="1"/>
    <xf numFmtId="3" fontId="54" fillId="0" borderId="16" xfId="0" applyNumberFormat="1" applyFont="1" applyBorder="1"/>
    <xf numFmtId="4" fontId="0" fillId="0" borderId="17" xfId="0" applyNumberFormat="1" applyBorder="1"/>
    <xf numFmtId="3" fontId="54" fillId="0" borderId="16" xfId="0" applyNumberFormat="1" applyFont="1" applyFill="1" applyBorder="1"/>
    <xf numFmtId="0" fontId="0" fillId="0" borderId="16" xfId="0" applyBorder="1" applyAlignment="1">
      <alignment wrapText="1" shrinkToFit="1"/>
    </xf>
    <xf numFmtId="0" fontId="0" fillId="0" borderId="16" xfId="0" applyBorder="1" applyAlignment="1">
      <alignment wrapText="1"/>
    </xf>
    <xf numFmtId="3" fontId="0" fillId="0" borderId="0" xfId="0" applyNumberFormat="1"/>
    <xf numFmtId="3" fontId="0" fillId="0" borderId="17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7" fillId="25" borderId="16" xfId="0" applyFont="1" applyFill="1" applyBorder="1" applyAlignment="1">
      <alignment wrapText="1"/>
    </xf>
    <xf numFmtId="0" fontId="7" fillId="25" borderId="13" xfId="0" applyFont="1" applyFill="1" applyBorder="1" applyAlignment="1">
      <alignment wrapText="1"/>
    </xf>
    <xf numFmtId="3" fontId="0" fillId="0" borderId="12" xfId="0" applyNumberFormat="1" applyFill="1" applyBorder="1"/>
    <xf numFmtId="3" fontId="0" fillId="0" borderId="13" xfId="0" applyNumberFormat="1" applyFill="1" applyBorder="1"/>
    <xf numFmtId="3" fontId="54" fillId="0" borderId="13" xfId="0" applyNumberFormat="1" applyFont="1" applyBorder="1"/>
    <xf numFmtId="4" fontId="0" fillId="0" borderId="33" xfId="0" applyNumberFormat="1" applyBorder="1"/>
    <xf numFmtId="4" fontId="0" fillId="0" borderId="13" xfId="0" applyNumberFormat="1" applyBorder="1"/>
    <xf numFmtId="3" fontId="0" fillId="0" borderId="33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0" fontId="0" fillId="0" borderId="34" xfId="0" applyBorder="1"/>
    <xf numFmtId="3" fontId="0" fillId="0" borderId="35" xfId="0" applyNumberFormat="1" applyFill="1" applyBorder="1"/>
    <xf numFmtId="3" fontId="0" fillId="0" borderId="34" xfId="0" applyNumberFormat="1" applyFill="1" applyBorder="1"/>
    <xf numFmtId="3" fontId="54" fillId="0" borderId="35" xfId="0" applyNumberFormat="1" applyFont="1" applyBorder="1"/>
    <xf numFmtId="4" fontId="0" fillId="0" borderId="36" xfId="0" applyNumberFormat="1" applyBorder="1"/>
    <xf numFmtId="4" fontId="0" fillId="0" borderId="34" xfId="0" applyNumberFormat="1" applyBorder="1"/>
    <xf numFmtId="0" fontId="0" fillId="0" borderId="13" xfId="0" applyBorder="1"/>
    <xf numFmtId="3" fontId="0" fillId="0" borderId="13" xfId="0" applyNumberFormat="1" applyFill="1" applyBorder="1" applyAlignment="1">
      <alignment horizontal="center"/>
    </xf>
    <xf numFmtId="3" fontId="54" fillId="0" borderId="13" xfId="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Fill="1" applyBorder="1" applyAlignment="1">
      <alignment horizontal="center"/>
    </xf>
    <xf numFmtId="3" fontId="54" fillId="0" borderId="0" xfId="0" applyNumberFormat="1" applyFont="1" applyBorder="1"/>
    <xf numFmtId="3" fontId="0" fillId="0" borderId="0" xfId="0" applyNumberFormat="1" applyBorder="1" applyAlignment="1">
      <alignment horizontal="center"/>
    </xf>
    <xf numFmtId="0" fontId="9" fillId="0" borderId="0" xfId="0" applyFont="1" applyFill="1" applyBorder="1"/>
    <xf numFmtId="14" fontId="56" fillId="0" borderId="0" xfId="0" applyNumberFormat="1" applyFont="1" applyBorder="1" applyAlignment="1">
      <alignment horizontal="left"/>
    </xf>
    <xf numFmtId="0" fontId="7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54" fillId="24" borderId="13" xfId="0" applyNumberFormat="1" applyFont="1" applyFill="1" applyBorder="1"/>
    <xf numFmtId="49" fontId="0" fillId="0" borderId="15" xfId="0" applyNumberFormat="1" applyFont="1" applyFill="1" applyBorder="1" applyAlignment="1">
      <alignment horizontal="center" vertical="center" wrapText="1"/>
    </xf>
    <xf numFmtId="2" fontId="7" fillId="0" borderId="0" xfId="0" applyNumberFormat="1" applyFont="1"/>
    <xf numFmtId="0" fontId="1" fillId="0" borderId="0" xfId="80"/>
    <xf numFmtId="14" fontId="48" fillId="0" borderId="0" xfId="76" applyNumberFormat="1" applyFont="1" applyFill="1"/>
    <xf numFmtId="3" fontId="48" fillId="0" borderId="0" xfId="76" applyNumberFormat="1" applyFont="1" applyFill="1"/>
    <xf numFmtId="0" fontId="48" fillId="0" borderId="0" xfId="76" applyFont="1" applyFill="1" applyBorder="1"/>
    <xf numFmtId="0" fontId="49" fillId="0" borderId="0" xfId="76" applyFont="1" applyFill="1" applyBorder="1"/>
    <xf numFmtId="3" fontId="48" fillId="0" borderId="0" xfId="76" applyNumberFormat="1" applyFont="1" applyFill="1" applyBorder="1"/>
    <xf numFmtId="0" fontId="48" fillId="0" borderId="0" xfId="76" applyFont="1" applyFill="1" applyBorder="1" applyAlignment="1">
      <alignment horizontal="right"/>
    </xf>
    <xf numFmtId="0" fontId="48" fillId="0" borderId="14" xfId="76" applyFont="1" applyFill="1" applyBorder="1" applyAlignment="1">
      <alignment horizontal="center"/>
    </xf>
    <xf numFmtId="0" fontId="49" fillId="0" borderId="14" xfId="76" applyFont="1" applyFill="1" applyBorder="1" applyAlignment="1">
      <alignment horizontal="center"/>
    </xf>
    <xf numFmtId="0" fontId="48" fillId="0" borderId="14" xfId="82" applyFont="1" applyFill="1" applyBorder="1" applyAlignment="1">
      <alignment horizontal="center"/>
    </xf>
    <xf numFmtId="0" fontId="48" fillId="0" borderId="16" xfId="76" applyFont="1" applyFill="1" applyBorder="1" applyAlignment="1">
      <alignment horizontal="center"/>
    </xf>
    <xf numFmtId="0" fontId="49" fillId="0" borderId="16" xfId="76" applyFont="1" applyFill="1" applyBorder="1" applyAlignment="1">
      <alignment horizontal="center"/>
    </xf>
    <xf numFmtId="0" fontId="48" fillId="0" borderId="16" xfId="76" applyFont="1" applyFill="1" applyBorder="1"/>
    <xf numFmtId="3" fontId="48" fillId="0" borderId="16" xfId="76" applyNumberFormat="1" applyFont="1" applyFill="1" applyBorder="1"/>
    <xf numFmtId="2" fontId="48" fillId="0" borderId="16" xfId="76" applyNumberFormat="1" applyFont="1" applyFill="1" applyBorder="1"/>
    <xf numFmtId="3" fontId="48" fillId="0" borderId="11" xfId="76" applyNumberFormat="1" applyFont="1" applyFill="1" applyBorder="1"/>
    <xf numFmtId="3" fontId="48" fillId="0" borderId="13" xfId="76" applyNumberFormat="1" applyFont="1" applyFill="1" applyBorder="1"/>
    <xf numFmtId="2" fontId="48" fillId="0" borderId="13" xfId="76" applyNumberFormat="1" applyFont="1" applyFill="1" applyBorder="1"/>
    <xf numFmtId="0" fontId="48" fillId="0" borderId="13" xfId="76" applyFont="1" applyFill="1" applyBorder="1"/>
    <xf numFmtId="0" fontId="48" fillId="0" borderId="15" xfId="82" applyFont="1" applyFill="1" applyBorder="1"/>
    <xf numFmtId="0" fontId="49" fillId="0" borderId="15" xfId="82" applyFont="1" applyFill="1" applyBorder="1"/>
    <xf numFmtId="2" fontId="48" fillId="0" borderId="15" xfId="76" applyNumberFormat="1" applyFont="1" applyFill="1" applyBorder="1"/>
    <xf numFmtId="3" fontId="48" fillId="0" borderId="15" xfId="76" applyNumberFormat="1" applyFont="1" applyFill="1" applyBorder="1"/>
    <xf numFmtId="0" fontId="48" fillId="0" borderId="16" xfId="82" applyFont="1" applyFill="1" applyBorder="1"/>
    <xf numFmtId="3" fontId="48" fillId="0" borderId="16" xfId="82" applyNumberFormat="1" applyFont="1" applyFill="1" applyBorder="1"/>
    <xf numFmtId="2" fontId="48" fillId="0" borderId="16" xfId="76" applyNumberFormat="1" applyFont="1" applyFill="1" applyBorder="1" applyAlignment="1">
      <alignment horizontal="right"/>
    </xf>
    <xf numFmtId="3" fontId="48" fillId="0" borderId="13" xfId="82" applyNumberFormat="1" applyFont="1" applyFill="1" applyBorder="1"/>
    <xf numFmtId="0" fontId="48" fillId="0" borderId="0" xfId="83" applyFont="1" applyFill="1"/>
    <xf numFmtId="0" fontId="48" fillId="0" borderId="0" xfId="0" applyFont="1" applyFill="1"/>
    <xf numFmtId="0" fontId="48" fillId="0" borderId="0" xfId="76" applyFont="1" applyFill="1" applyBorder="1" applyAlignment="1">
      <alignment horizontal="left"/>
    </xf>
    <xf numFmtId="0" fontId="48" fillId="0" borderId="15" xfId="76" applyFont="1" applyFill="1" applyBorder="1" applyAlignment="1">
      <alignment horizontal="center"/>
    </xf>
    <xf numFmtId="0" fontId="48" fillId="0" borderId="15" xfId="0" applyFont="1" applyFill="1" applyBorder="1" applyAlignment="1">
      <alignment horizontal="center" wrapText="1"/>
    </xf>
    <xf numFmtId="169" fontId="48" fillId="0" borderId="14" xfId="81" applyNumberFormat="1" applyFont="1" applyFill="1" applyBorder="1" applyAlignment="1">
      <alignment horizontal="center" wrapText="1"/>
    </xf>
    <xf numFmtId="0" fontId="48" fillId="0" borderId="16" xfId="76" applyFont="1" applyFill="1" applyBorder="1" applyAlignment="1">
      <alignment horizontal="left"/>
    </xf>
    <xf numFmtId="0" fontId="48" fillId="0" borderId="15" xfId="76" applyFont="1" applyFill="1" applyBorder="1"/>
    <xf numFmtId="0" fontId="48" fillId="0" borderId="0" xfId="0" applyFont="1" applyFill="1" applyAlignment="1">
      <alignment horizontal="right"/>
    </xf>
    <xf numFmtId="0" fontId="48" fillId="0" borderId="0" xfId="0" applyFont="1" applyFill="1" applyBorder="1"/>
    <xf numFmtId="0" fontId="48" fillId="0" borderId="0" xfId="41" applyFont="1" applyFill="1"/>
    <xf numFmtId="0" fontId="48" fillId="0" borderId="0" xfId="41" applyFont="1" applyFill="1" applyAlignment="1">
      <alignment horizontal="right"/>
    </xf>
    <xf numFmtId="0" fontId="48" fillId="0" borderId="0" xfId="41" applyFont="1" applyFill="1" applyBorder="1"/>
    <xf numFmtId="0" fontId="48" fillId="0" borderId="0" xfId="41" applyFont="1" applyFill="1" applyBorder="1" applyAlignment="1">
      <alignment horizontal="right"/>
    </xf>
    <xf numFmtId="0" fontId="48" fillId="0" borderId="14" xfId="41" applyFont="1" applyFill="1" applyBorder="1" applyAlignment="1">
      <alignment horizontal="center" wrapText="1"/>
    </xf>
    <xf numFmtId="0" fontId="48" fillId="0" borderId="0" xfId="41" applyFont="1" applyFill="1" applyBorder="1" applyAlignment="1">
      <alignment wrapText="1"/>
    </xf>
    <xf numFmtId="0" fontId="48" fillId="0" borderId="14" xfId="41" applyFont="1" applyFill="1" applyBorder="1" applyAlignment="1">
      <alignment horizontal="center"/>
    </xf>
    <xf numFmtId="0" fontId="48" fillId="0" borderId="15" xfId="41" applyFont="1" applyFill="1" applyBorder="1" applyAlignment="1">
      <alignment horizontal="left" wrapText="1"/>
    </xf>
    <xf numFmtId="0" fontId="48" fillId="0" borderId="15" xfId="41" applyFont="1" applyFill="1" applyBorder="1" applyAlignment="1">
      <alignment horizontal="center" wrapText="1"/>
    </xf>
    <xf numFmtId="0" fontId="48" fillId="0" borderId="15" xfId="41" applyFont="1" applyFill="1" applyBorder="1" applyAlignment="1">
      <alignment horizontal="center"/>
    </xf>
    <xf numFmtId="0" fontId="48" fillId="0" borderId="16" xfId="41" applyFont="1" applyFill="1" applyBorder="1"/>
    <xf numFmtId="3" fontId="48" fillId="0" borderId="16" xfId="41" applyNumberFormat="1" applyFont="1" applyFill="1" applyBorder="1"/>
    <xf numFmtId="2" fontId="48" fillId="0" borderId="16" xfId="41" applyNumberFormat="1" applyFont="1" applyFill="1" applyBorder="1"/>
    <xf numFmtId="3" fontId="48" fillId="0" borderId="0" xfId="41" applyNumberFormat="1" applyFont="1" applyFill="1" applyBorder="1"/>
    <xf numFmtId="2" fontId="48" fillId="0" borderId="0" xfId="41" applyNumberFormat="1" applyFont="1" applyFill="1" applyBorder="1"/>
    <xf numFmtId="0" fontId="48" fillId="0" borderId="16" xfId="41" applyFont="1" applyFill="1" applyBorder="1" applyAlignment="1">
      <alignment wrapText="1"/>
    </xf>
    <xf numFmtId="3" fontId="48" fillId="0" borderId="16" xfId="41" applyNumberFormat="1" applyFont="1" applyFill="1" applyBorder="1" applyAlignment="1">
      <alignment wrapText="1"/>
    </xf>
    <xf numFmtId="3" fontId="48" fillId="0" borderId="16" xfId="41" quotePrefix="1" applyNumberFormat="1" applyFont="1" applyFill="1" applyBorder="1"/>
    <xf numFmtId="0" fontId="48" fillId="0" borderId="14" xfId="41" applyFont="1" applyFill="1" applyBorder="1" applyAlignment="1">
      <alignment wrapText="1"/>
    </xf>
    <xf numFmtId="3" fontId="48" fillId="0" borderId="14" xfId="41" applyNumberFormat="1" applyFont="1" applyFill="1" applyBorder="1" applyAlignment="1">
      <alignment wrapText="1"/>
    </xf>
    <xf numFmtId="3" fontId="48" fillId="0" borderId="14" xfId="41" applyNumberFormat="1" applyFont="1" applyFill="1" applyBorder="1"/>
    <xf numFmtId="2" fontId="48" fillId="0" borderId="14" xfId="41" applyNumberFormat="1" applyFont="1" applyFill="1" applyBorder="1"/>
    <xf numFmtId="4" fontId="48" fillId="0" borderId="0" xfId="41" applyNumberFormat="1" applyFont="1" applyFill="1" applyBorder="1"/>
    <xf numFmtId="0" fontId="48" fillId="0" borderId="16" xfId="0" applyFont="1" applyFill="1" applyBorder="1"/>
    <xf numFmtId="3" fontId="48" fillId="0" borderId="17" xfId="0" applyNumberFormat="1" applyFont="1" applyFill="1" applyBorder="1"/>
    <xf numFmtId="3" fontId="48" fillId="0" borderId="16" xfId="0" applyNumberFormat="1" applyFont="1" applyBorder="1"/>
    <xf numFmtId="3" fontId="48" fillId="0" borderId="16" xfId="0" applyNumberFormat="1" applyFont="1" applyFill="1" applyBorder="1"/>
    <xf numFmtId="0" fontId="48" fillId="0" borderId="14" xfId="0" applyFont="1" applyFill="1" applyBorder="1"/>
    <xf numFmtId="3" fontId="48" fillId="0" borderId="14" xfId="0" applyNumberFormat="1" applyFont="1" applyFill="1" applyBorder="1"/>
    <xf numFmtId="3" fontId="48" fillId="0" borderId="16" xfId="0" applyNumberFormat="1" applyFont="1" applyFill="1" applyBorder="1" applyAlignment="1"/>
    <xf numFmtId="3" fontId="48" fillId="0" borderId="16" xfId="0" applyNumberFormat="1" applyFont="1" applyFill="1" applyBorder="1" applyAlignment="1">
      <alignment wrapText="1"/>
    </xf>
    <xf numFmtId="3" fontId="48" fillId="0" borderId="17" xfId="0" applyNumberFormat="1" applyFont="1" applyFill="1" applyBorder="1" applyAlignment="1">
      <alignment wrapText="1"/>
    </xf>
    <xf numFmtId="3" fontId="48" fillId="0" borderId="0" xfId="0" applyNumberFormat="1" applyFont="1" applyFill="1" applyAlignment="1">
      <alignment wrapText="1"/>
    </xf>
    <xf numFmtId="3" fontId="48" fillId="0" borderId="11" xfId="0" applyNumberFormat="1" applyFont="1" applyFill="1" applyBorder="1"/>
    <xf numFmtId="0" fontId="48" fillId="0" borderId="13" xfId="0" applyFont="1" applyFill="1" applyBorder="1" applyAlignment="1"/>
    <xf numFmtId="3" fontId="48" fillId="0" borderId="12" xfId="0" applyNumberFormat="1" applyFont="1" applyFill="1" applyBorder="1"/>
    <xf numFmtId="0" fontId="48" fillId="0" borderId="16" xfId="0" applyFont="1" applyFill="1" applyBorder="1" applyAlignment="1"/>
    <xf numFmtId="4" fontId="48" fillId="0" borderId="16" xfId="0" applyNumberFormat="1" applyFont="1" applyFill="1" applyBorder="1" applyAlignment="1"/>
    <xf numFmtId="2" fontId="48" fillId="0" borderId="16" xfId="0" applyNumberFormat="1" applyFont="1" applyFill="1" applyBorder="1"/>
    <xf numFmtId="0" fontId="48" fillId="0" borderId="16" xfId="42" applyFont="1" applyFill="1" applyBorder="1"/>
    <xf numFmtId="3" fontId="48" fillId="0" borderId="16" xfId="42" applyNumberFormat="1" applyFont="1" applyFill="1" applyBorder="1"/>
    <xf numFmtId="0" fontId="48" fillId="0" borderId="13" xfId="42" applyFont="1" applyFill="1" applyBorder="1"/>
    <xf numFmtId="3" fontId="48" fillId="0" borderId="13" xfId="42" applyNumberFormat="1" applyFont="1" applyFill="1" applyBorder="1"/>
    <xf numFmtId="0" fontId="48" fillId="0" borderId="14" xfId="42" applyFont="1" applyFill="1" applyBorder="1"/>
    <xf numFmtId="3" fontId="48" fillId="0" borderId="14" xfId="42" applyNumberFormat="1" applyFont="1" applyFill="1" applyBorder="1"/>
    <xf numFmtId="4" fontId="48" fillId="0" borderId="16" xfId="0" applyNumberFormat="1" applyFont="1" applyFill="1" applyBorder="1"/>
    <xf numFmtId="4" fontId="48" fillId="0" borderId="14" xfId="0" applyNumberFormat="1" applyFont="1" applyFill="1" applyBorder="1"/>
    <xf numFmtId="3" fontId="48" fillId="0" borderId="0" xfId="0" applyNumberFormat="1" applyFont="1" applyFill="1"/>
    <xf numFmtId="0" fontId="7" fillId="0" borderId="0" xfId="79" applyFont="1" applyFill="1"/>
    <xf numFmtId="9" fontId="7" fillId="0" borderId="0" xfId="84" applyFont="1" applyFill="1"/>
    <xf numFmtId="170" fontId="7" fillId="0" borderId="0" xfId="79" applyNumberFormat="1" applyFont="1" applyFill="1"/>
    <xf numFmtId="10" fontId="7" fillId="0" borderId="0" xfId="79" applyNumberFormat="1" applyFont="1" applyFill="1"/>
    <xf numFmtId="3" fontId="7" fillId="0" borderId="0" xfId="79" applyNumberFormat="1" applyFont="1" applyFill="1"/>
    <xf numFmtId="4" fontId="7" fillId="0" borderId="0" xfId="84" applyNumberFormat="1" applyFont="1" applyFill="1"/>
    <xf numFmtId="3" fontId="7" fillId="0" borderId="0" xfId="79" applyNumberFormat="1" applyFont="1" applyFill="1" applyBorder="1" applyAlignment="1">
      <alignment horizontal="right"/>
    </xf>
    <xf numFmtId="0" fontId="58" fillId="0" borderId="0" xfId="79" applyFont="1" applyFill="1" applyAlignment="1"/>
    <xf numFmtId="0" fontId="7" fillId="0" borderId="0" xfId="79" applyFont="1" applyFill="1" applyAlignment="1"/>
    <xf numFmtId="0" fontId="58" fillId="0" borderId="0" xfId="79" applyFont="1" applyFill="1" applyBorder="1" applyAlignment="1"/>
    <xf numFmtId="0" fontId="7" fillId="0" borderId="0" xfId="79"/>
    <xf numFmtId="0" fontId="7" fillId="0" borderId="20" xfId="79" applyFont="1" applyFill="1" applyBorder="1"/>
    <xf numFmtId="0" fontId="7" fillId="0" borderId="0" xfId="79" applyFont="1" applyAlignment="1">
      <alignment horizontal="right"/>
    </xf>
    <xf numFmtId="3" fontId="7" fillId="0" borderId="0" xfId="79" applyNumberFormat="1"/>
    <xf numFmtId="0" fontId="7" fillId="0" borderId="0" xfId="79" applyAlignment="1">
      <alignment horizontal="right"/>
    </xf>
    <xf numFmtId="0" fontId="7" fillId="0" borderId="0" xfId="79" applyFill="1"/>
    <xf numFmtId="49" fontId="7" fillId="0" borderId="0" xfId="79" applyNumberFormat="1" applyFont="1" applyFill="1" applyBorder="1" applyAlignment="1">
      <alignment horizontal="center" vertical="center"/>
    </xf>
    <xf numFmtId="4" fontId="7" fillId="0" borderId="0" xfId="79" applyNumberFormat="1"/>
    <xf numFmtId="17" fontId="7" fillId="0" borderId="0" xfId="79" applyNumberFormat="1"/>
    <xf numFmtId="0" fontId="7" fillId="0" borderId="0" xfId="79" applyFont="1" applyFill="1" applyAlignment="1">
      <alignment vertical="center"/>
    </xf>
    <xf numFmtId="0" fontId="7" fillId="0" borderId="50" xfId="79" applyFont="1" applyFill="1" applyBorder="1" applyAlignment="1">
      <alignment horizontal="center" vertical="center"/>
    </xf>
    <xf numFmtId="0" fontId="7" fillId="0" borderId="13" xfId="79" applyFont="1" applyFill="1" applyBorder="1" applyAlignment="1">
      <alignment horizontal="center" vertical="center"/>
    </xf>
    <xf numFmtId="0" fontId="7" fillId="0" borderId="13" xfId="79" applyFont="1" applyFill="1" applyBorder="1" applyAlignment="1">
      <alignment vertical="center"/>
    </xf>
    <xf numFmtId="49" fontId="7" fillId="0" borderId="13" xfId="79" applyNumberFormat="1" applyFont="1" applyFill="1" applyBorder="1" applyAlignment="1">
      <alignment horizontal="right" vertical="center"/>
    </xf>
    <xf numFmtId="3" fontId="7" fillId="25" borderId="13" xfId="79" applyNumberFormat="1" applyFont="1" applyFill="1" applyBorder="1" applyAlignment="1">
      <alignment horizontal="right" vertical="center"/>
    </xf>
    <xf numFmtId="0" fontId="7" fillId="0" borderId="38" xfId="79" applyFont="1" applyFill="1" applyBorder="1" applyAlignment="1">
      <alignment horizontal="center" vertical="center"/>
    </xf>
    <xf numFmtId="0" fontId="7" fillId="0" borderId="14" xfId="79" applyFont="1" applyFill="1" applyBorder="1" applyAlignment="1">
      <alignment horizontal="center" vertical="center"/>
    </xf>
    <xf numFmtId="0" fontId="7" fillId="0" borderId="14" xfId="79" applyFont="1" applyFill="1" applyBorder="1" applyAlignment="1">
      <alignment vertical="center"/>
    </xf>
    <xf numFmtId="49" fontId="7" fillId="0" borderId="14" xfId="79" applyNumberFormat="1" applyFont="1" applyFill="1" applyBorder="1" applyAlignment="1">
      <alignment horizontal="right" vertical="center"/>
    </xf>
    <xf numFmtId="0" fontId="7" fillId="0" borderId="14" xfId="79" applyNumberFormat="1" applyFont="1" applyFill="1" applyBorder="1" applyAlignment="1">
      <alignment horizontal="right" vertical="center"/>
    </xf>
    <xf numFmtId="0" fontId="7" fillId="0" borderId="14" xfId="79" applyFont="1" applyFill="1" applyBorder="1" applyAlignment="1">
      <alignment horizontal="left" vertical="center"/>
    </xf>
    <xf numFmtId="0" fontId="7" fillId="24" borderId="14" xfId="79" applyFont="1" applyFill="1" applyBorder="1" applyAlignment="1">
      <alignment horizontal="left" vertical="center"/>
    </xf>
    <xf numFmtId="49" fontId="7" fillId="24" borderId="14" xfId="79" applyNumberFormat="1" applyFont="1" applyFill="1" applyBorder="1" applyAlignment="1">
      <alignment horizontal="right" vertical="center"/>
    </xf>
    <xf numFmtId="0" fontId="7" fillId="24" borderId="14" xfId="79" applyFont="1" applyFill="1" applyBorder="1" applyAlignment="1">
      <alignment vertical="center"/>
    </xf>
    <xf numFmtId="0" fontId="7" fillId="24" borderId="14" xfId="79" applyFont="1" applyFill="1" applyBorder="1" applyAlignment="1">
      <alignment vertical="center" wrapText="1"/>
    </xf>
    <xf numFmtId="0" fontId="7" fillId="24" borderId="14" xfId="79" applyFont="1" applyFill="1" applyBorder="1" applyAlignment="1">
      <alignment horizontal="right" vertical="center"/>
    </xf>
    <xf numFmtId="0" fontId="48" fillId="0" borderId="0" xfId="79" applyFont="1" applyAlignment="1"/>
    <xf numFmtId="0" fontId="59" fillId="0" borderId="0" xfId="79" applyFont="1" applyBorder="1" applyAlignment="1">
      <alignment horizontal="center"/>
    </xf>
    <xf numFmtId="0" fontId="7" fillId="0" borderId="0" xfId="79" applyFont="1" applyAlignment="1"/>
    <xf numFmtId="0" fontId="59" fillId="0" borderId="0" xfId="79" applyFont="1" applyFill="1" applyBorder="1" applyAlignment="1">
      <alignment horizontal="left"/>
    </xf>
    <xf numFmtId="0" fontId="59" fillId="25" borderId="0" xfId="79" applyFont="1" applyFill="1" applyBorder="1" applyAlignment="1">
      <alignment horizontal="left" vertical="top" wrapText="1"/>
    </xf>
    <xf numFmtId="0" fontId="7" fillId="0" borderId="0" xfId="79" applyFont="1" applyAlignment="1">
      <alignment horizontal="right" vertical="top"/>
    </xf>
    <xf numFmtId="1" fontId="7" fillId="0" borderId="0" xfId="79" applyNumberFormat="1" applyFont="1" applyFill="1" applyAlignment="1">
      <alignment horizontal="right"/>
    </xf>
    <xf numFmtId="0" fontId="59" fillId="0" borderId="0" xfId="79" applyFont="1" applyFill="1" applyBorder="1" applyAlignment="1">
      <alignment horizontal="center"/>
    </xf>
    <xf numFmtId="1" fontId="48" fillId="0" borderId="0" xfId="79" applyNumberFormat="1" applyFont="1" applyFill="1" applyAlignment="1">
      <alignment horizontal="right"/>
    </xf>
    <xf numFmtId="0" fontId="60" fillId="0" borderId="0" xfId="79" applyFont="1" applyFill="1" applyBorder="1" applyAlignment="1"/>
    <xf numFmtId="0" fontId="61" fillId="0" borderId="0" xfId="79" applyFont="1" applyFill="1" applyBorder="1" applyAlignment="1">
      <alignment horizontal="left" wrapText="1"/>
    </xf>
    <xf numFmtId="0" fontId="62" fillId="0" borderId="0" xfId="79" applyFont="1" applyFill="1" applyBorder="1"/>
    <xf numFmtId="0" fontId="7" fillId="0" borderId="0" xfId="79" applyFill="1" applyBorder="1"/>
    <xf numFmtId="0" fontId="7" fillId="0" borderId="0" xfId="79" applyFill="1" applyBorder="1" applyAlignment="1">
      <alignment horizontal="center"/>
    </xf>
    <xf numFmtId="171" fontId="62" fillId="0" borderId="0" xfId="79" applyNumberFormat="1" applyFont="1" applyFill="1" applyBorder="1" applyAlignment="1">
      <alignment horizontal="center"/>
    </xf>
    <xf numFmtId="0" fontId="55" fillId="0" borderId="0" xfId="79" applyFont="1" applyFill="1" applyAlignment="1">
      <alignment horizontal="left"/>
    </xf>
    <xf numFmtId="0" fontId="7" fillId="0" borderId="0" xfId="79" applyFont="1" applyFill="1" applyAlignment="1">
      <alignment horizontal="right"/>
    </xf>
    <xf numFmtId="0" fontId="7" fillId="0" borderId="0" xfId="79" applyFont="1" applyFill="1" applyAlignment="1">
      <alignment horizontal="center"/>
    </xf>
    <xf numFmtId="4" fontId="7" fillId="0" borderId="0" xfId="79" applyNumberFormat="1" applyFont="1" applyFill="1"/>
    <xf numFmtId="0" fontId="7" fillId="0" borderId="0" xfId="79" applyFont="1" applyFill="1" applyBorder="1"/>
    <xf numFmtId="0" fontId="63" fillId="0" borderId="0" xfId="79" applyFont="1" applyFill="1" applyBorder="1" applyAlignment="1">
      <alignment horizontal="center"/>
    </xf>
    <xf numFmtId="0" fontId="7" fillId="0" borderId="14" xfId="79" applyFont="1" applyFill="1" applyBorder="1" applyAlignment="1">
      <alignment horizontal="center" wrapText="1"/>
    </xf>
    <xf numFmtId="0" fontId="7" fillId="0" borderId="14" xfId="79" applyFont="1" applyFill="1" applyBorder="1" applyAlignment="1">
      <alignment horizontal="center"/>
    </xf>
    <xf numFmtId="0" fontId="7" fillId="0" borderId="14" xfId="79" applyFont="1" applyFill="1" applyBorder="1"/>
    <xf numFmtId="3" fontId="7" fillId="0" borderId="14" xfId="79" applyNumberFormat="1" applyFont="1" applyFill="1" applyBorder="1" applyAlignment="1">
      <alignment horizontal="right"/>
    </xf>
    <xf numFmtId="3" fontId="7" fillId="0" borderId="14" xfId="79" applyNumberFormat="1" applyFont="1" applyFill="1" applyBorder="1" applyAlignment="1">
      <alignment horizontal="right" wrapText="1"/>
    </xf>
    <xf numFmtId="0" fontId="48" fillId="0" borderId="0" xfId="79" applyFont="1" applyFill="1"/>
    <xf numFmtId="0" fontId="48" fillId="0" borderId="0" xfId="79" applyFont="1" applyFill="1" applyBorder="1"/>
    <xf numFmtId="3" fontId="48" fillId="0" borderId="39" xfId="79" applyNumberFormat="1" applyFont="1" applyFill="1" applyBorder="1"/>
    <xf numFmtId="10" fontId="48" fillId="0" borderId="14" xfId="79" applyNumberFormat="1" applyFont="1" applyFill="1" applyBorder="1"/>
    <xf numFmtId="172" fontId="48" fillId="0" borderId="0" xfId="84" applyNumberFormat="1" applyFont="1" applyFill="1"/>
    <xf numFmtId="0" fontId="48" fillId="0" borderId="0" xfId="79" applyFont="1" applyFill="1" applyAlignment="1"/>
    <xf numFmtId="3" fontId="48" fillId="0" borderId="42" xfId="79" applyNumberFormat="1" applyFont="1" applyFill="1" applyBorder="1"/>
    <xf numFmtId="10" fontId="48" fillId="0" borderId="41" xfId="79" applyNumberFormat="1" applyFont="1" applyFill="1" applyBorder="1"/>
    <xf numFmtId="3" fontId="48" fillId="0" borderId="43" xfId="79" applyNumberFormat="1" applyFont="1" applyFill="1" applyBorder="1"/>
    <xf numFmtId="10" fontId="48" fillId="0" borderId="43" xfId="79" applyNumberFormat="1" applyFont="1" applyFill="1" applyBorder="1"/>
    <xf numFmtId="3" fontId="48" fillId="0" borderId="45" xfId="79" applyNumberFormat="1" applyFont="1" applyFill="1" applyBorder="1"/>
    <xf numFmtId="10" fontId="48" fillId="0" borderId="44" xfId="79" applyNumberFormat="1" applyFont="1" applyFill="1" applyBorder="1"/>
    <xf numFmtId="3" fontId="48" fillId="0" borderId="13" xfId="79" applyNumberFormat="1" applyFont="1" applyFill="1" applyBorder="1"/>
    <xf numFmtId="10" fontId="48" fillId="0" borderId="13" xfId="79" applyNumberFormat="1" applyFont="1" applyFill="1" applyBorder="1"/>
    <xf numFmtId="3" fontId="48" fillId="0" borderId="0" xfId="79" applyNumberFormat="1" applyFont="1" applyFill="1"/>
    <xf numFmtId="0" fontId="11" fillId="0" borderId="0" xfId="79" applyFont="1" applyFill="1"/>
    <xf numFmtId="0" fontId="62" fillId="0" borderId="14" xfId="79" applyFont="1" applyFill="1" applyBorder="1" applyAlignment="1">
      <alignment horizontal="center" vertical="center" wrapText="1"/>
    </xf>
    <xf numFmtId="0" fontId="11" fillId="0" borderId="0" xfId="79" applyFont="1" applyFill="1" applyBorder="1"/>
    <xf numFmtId="3" fontId="62" fillId="0" borderId="14" xfId="79" applyNumberFormat="1" applyFont="1" applyFill="1" applyBorder="1"/>
    <xf numFmtId="0" fontId="48" fillId="0" borderId="14" xfId="79" applyFont="1" applyFill="1" applyBorder="1" applyAlignment="1">
      <alignment horizontal="center" vertical="center" wrapText="1"/>
    </xf>
    <xf numFmtId="0" fontId="48" fillId="0" borderId="39" xfId="79" applyFont="1" applyFill="1" applyBorder="1" applyAlignment="1">
      <alignment horizontal="center" vertical="center" wrapText="1"/>
    </xf>
    <xf numFmtId="171" fontId="48" fillId="0" borderId="14" xfId="79" applyNumberFormat="1" applyFont="1" applyFill="1" applyBorder="1" applyAlignment="1">
      <alignment horizontal="left" vertical="center"/>
    </xf>
    <xf numFmtId="3" fontId="48" fillId="0" borderId="14" xfId="79" applyNumberFormat="1" applyFont="1" applyFill="1" applyBorder="1"/>
    <xf numFmtId="171" fontId="48" fillId="0" borderId="14" xfId="79" applyNumberFormat="1" applyFont="1" applyFill="1" applyBorder="1" applyAlignment="1">
      <alignment horizontal="left" vertical="center" wrapText="1"/>
    </xf>
    <xf numFmtId="171" fontId="48" fillId="0" borderId="41" xfId="79" applyNumberFormat="1" applyFont="1" applyFill="1" applyBorder="1" applyAlignment="1">
      <alignment horizontal="left" vertical="center"/>
    </xf>
    <xf numFmtId="3" fontId="48" fillId="0" borderId="41" xfId="79" applyNumberFormat="1" applyFont="1" applyFill="1" applyBorder="1"/>
    <xf numFmtId="171" fontId="48" fillId="0" borderId="43" xfId="79" applyNumberFormat="1" applyFont="1" applyFill="1" applyBorder="1" applyAlignment="1">
      <alignment horizontal="left" vertical="center"/>
    </xf>
    <xf numFmtId="171" fontId="48" fillId="0" borderId="44" xfId="79" applyNumberFormat="1" applyFont="1" applyFill="1" applyBorder="1" applyAlignment="1">
      <alignment horizontal="left" vertical="center"/>
    </xf>
    <xf numFmtId="3" fontId="48" fillId="0" borderId="44" xfId="79" applyNumberFormat="1" applyFont="1" applyFill="1" applyBorder="1"/>
    <xf numFmtId="171" fontId="48" fillId="0" borderId="13" xfId="79" applyNumberFormat="1" applyFont="1" applyFill="1" applyBorder="1" applyAlignment="1">
      <alignment horizontal="left" vertical="center"/>
    </xf>
    <xf numFmtId="0" fontId="48" fillId="0" borderId="14" xfId="79" applyFont="1" applyFill="1" applyBorder="1" applyAlignment="1">
      <alignment wrapText="1"/>
    </xf>
    <xf numFmtId="3" fontId="48" fillId="0" borderId="14" xfId="79" applyNumberFormat="1" applyFont="1" applyFill="1" applyBorder="1" applyAlignment="1">
      <alignment horizontal="right" wrapText="1"/>
    </xf>
    <xf numFmtId="0" fontId="48" fillId="0" borderId="14" xfId="79" applyFont="1" applyFill="1" applyBorder="1" applyAlignment="1"/>
    <xf numFmtId="4" fontId="48" fillId="0" borderId="14" xfId="85" applyNumberFormat="1" applyFont="1" applyFill="1" applyBorder="1" applyAlignment="1">
      <alignment horizontal="justify" wrapText="1"/>
    </xf>
    <xf numFmtId="172" fontId="48" fillId="0" borderId="14" xfId="79" applyNumberFormat="1" applyFont="1" applyFill="1" applyBorder="1" applyAlignment="1">
      <alignment horizontal="right" wrapText="1"/>
    </xf>
    <xf numFmtId="4" fontId="48" fillId="0" borderId="14" xfId="85" applyNumberFormat="1" applyFont="1" applyFill="1" applyBorder="1" applyAlignment="1">
      <alignment horizontal="left" wrapText="1"/>
    </xf>
    <xf numFmtId="0" fontId="48" fillId="0" borderId="14" xfId="85" applyFont="1" applyFill="1" applyBorder="1" applyAlignment="1">
      <alignment horizontal="center" wrapText="1"/>
    </xf>
    <xf numFmtId="0" fontId="48" fillId="0" borderId="0" xfId="85" applyFont="1"/>
    <xf numFmtId="1" fontId="48" fillId="0" borderId="0" xfId="85" applyNumberFormat="1" applyFont="1"/>
    <xf numFmtId="3" fontId="48" fillId="0" borderId="0" xfId="85" applyNumberFormat="1" applyFont="1"/>
    <xf numFmtId="0" fontId="48" fillId="0" borderId="0" xfId="85" applyFont="1" applyBorder="1" applyAlignment="1">
      <alignment wrapText="1"/>
    </xf>
    <xf numFmtId="172" fontId="48" fillId="0" borderId="0" xfId="85" applyNumberFormat="1" applyFont="1"/>
    <xf numFmtId="173" fontId="48" fillId="0" borderId="0" xfId="85" applyNumberFormat="1" applyFont="1"/>
    <xf numFmtId="174" fontId="48" fillId="0" borderId="0" xfId="85" applyNumberFormat="1" applyFont="1"/>
    <xf numFmtId="0" fontId="48" fillId="0" borderId="14" xfId="79" applyFont="1" applyFill="1" applyBorder="1" applyAlignment="1">
      <alignment horizontal="center" wrapText="1"/>
    </xf>
    <xf numFmtId="175" fontId="48" fillId="0" borderId="14" xfId="79" applyNumberFormat="1" applyFont="1" applyFill="1" applyBorder="1" applyAlignment="1">
      <alignment horizontal="right"/>
    </xf>
    <xf numFmtId="3" fontId="48" fillId="0" borderId="14" xfId="79" applyNumberFormat="1" applyFont="1" applyFill="1" applyBorder="1" applyAlignment="1">
      <alignment horizontal="right"/>
    </xf>
    <xf numFmtId="3" fontId="7" fillId="0" borderId="18" xfId="79" applyNumberFormat="1" applyFont="1" applyFill="1" applyBorder="1"/>
    <xf numFmtId="0" fontId="7" fillId="0" borderId="14" xfId="79" applyFont="1" applyFill="1" applyBorder="1" applyAlignment="1">
      <alignment vertical="center" wrapText="1"/>
    </xf>
    <xf numFmtId="3" fontId="7" fillId="0" borderId="14" xfId="79" applyNumberFormat="1" applyFont="1" applyFill="1" applyBorder="1" applyAlignment="1">
      <alignment horizontal="right" vertical="center"/>
    </xf>
    <xf numFmtId="0" fontId="7" fillId="0" borderId="14" xfId="79" applyFont="1" applyFill="1" applyBorder="1" applyAlignment="1">
      <alignment horizontal="center" vertical="center" wrapText="1"/>
    </xf>
    <xf numFmtId="49" fontId="7" fillId="0" borderId="14" xfId="79" applyNumberFormat="1" applyFont="1" applyFill="1" applyBorder="1" applyAlignment="1">
      <alignment horizontal="center" vertical="center"/>
    </xf>
    <xf numFmtId="0" fontId="11" fillId="0" borderId="0" xfId="79" applyFont="1" applyFill="1" applyAlignment="1">
      <alignment horizontal="center" wrapText="1"/>
    </xf>
    <xf numFmtId="0" fontId="11" fillId="0" borderId="0" xfId="79" applyFont="1"/>
    <xf numFmtId="0" fontId="64" fillId="0" borderId="0" xfId="79" applyFont="1" applyFill="1" applyAlignment="1">
      <alignment vertical="center" wrapText="1"/>
    </xf>
    <xf numFmtId="0" fontId="11" fillId="0" borderId="14" xfId="79" applyFont="1" applyFill="1" applyBorder="1" applyAlignment="1">
      <alignment vertical="center" wrapText="1"/>
    </xf>
    <xf numFmtId="3" fontId="11" fillId="0" borderId="14" xfId="79" applyNumberFormat="1" applyFont="1" applyFill="1" applyBorder="1" applyAlignment="1">
      <alignment horizontal="right" vertical="center"/>
    </xf>
    <xf numFmtId="4" fontId="11" fillId="0" borderId="0" xfId="79" applyNumberFormat="1" applyFont="1"/>
    <xf numFmtId="0" fontId="11" fillId="0" borderId="0" xfId="79" applyFont="1" applyFill="1" applyAlignment="1">
      <alignment vertical="center"/>
    </xf>
    <xf numFmtId="17" fontId="11" fillId="0" borderId="0" xfId="79" applyNumberFormat="1" applyFont="1"/>
    <xf numFmtId="0" fontId="11" fillId="0" borderId="14" xfId="79" applyFont="1" applyFill="1" applyBorder="1" applyAlignment="1">
      <alignment horizontal="center" vertical="center" wrapText="1"/>
    </xf>
    <xf numFmtId="0" fontId="11" fillId="0" borderId="14" xfId="79" applyFont="1" applyFill="1" applyBorder="1" applyAlignment="1">
      <alignment horizontal="center" vertical="center"/>
    </xf>
    <xf numFmtId="49" fontId="11" fillId="0" borderId="14" xfId="79" applyNumberFormat="1" applyFont="1" applyFill="1" applyBorder="1" applyAlignment="1">
      <alignment horizontal="center" vertical="center"/>
    </xf>
    <xf numFmtId="0" fontId="11" fillId="0" borderId="14" xfId="79" applyFont="1" applyFill="1" applyBorder="1" applyAlignment="1">
      <alignment vertical="center"/>
    </xf>
    <xf numFmtId="3" fontId="11" fillId="0" borderId="14" xfId="79" applyNumberFormat="1" applyFont="1" applyFill="1" applyBorder="1"/>
    <xf numFmtId="3" fontId="11" fillId="0" borderId="0" xfId="79" applyNumberFormat="1" applyFont="1" applyFill="1" applyBorder="1" applyAlignment="1">
      <alignment horizontal="right"/>
    </xf>
    <xf numFmtId="0" fontId="48" fillId="0" borderId="0" xfId="79" applyFont="1"/>
    <xf numFmtId="3" fontId="48" fillId="0" borderId="0" xfId="79" applyNumberFormat="1" applyFont="1" applyFill="1" applyBorder="1" applyAlignment="1">
      <alignment horizontal="right"/>
    </xf>
    <xf numFmtId="0" fontId="7" fillId="25" borderId="46" xfId="79" applyFont="1" applyFill="1" applyBorder="1" applyAlignment="1">
      <alignment horizontal="center" vertical="center" wrapText="1"/>
    </xf>
    <xf numFmtId="0" fontId="7" fillId="25" borderId="47" xfId="79" applyFont="1" applyFill="1" applyBorder="1" applyAlignment="1">
      <alignment horizontal="center" vertical="center" wrapText="1"/>
    </xf>
    <xf numFmtId="0" fontId="7" fillId="25" borderId="48" xfId="79" applyFont="1" applyFill="1" applyBorder="1" applyAlignment="1">
      <alignment horizontal="center" vertical="center" wrapText="1"/>
    </xf>
    <xf numFmtId="0" fontId="7" fillId="25" borderId="49" xfId="79" applyFont="1" applyFill="1" applyBorder="1" applyAlignment="1">
      <alignment horizontal="center" vertical="center" wrapText="1"/>
    </xf>
    <xf numFmtId="1" fontId="7" fillId="25" borderId="47" xfId="79" applyNumberFormat="1" applyFont="1" applyFill="1" applyBorder="1" applyAlignment="1">
      <alignment horizontal="center" vertical="center" wrapText="1"/>
    </xf>
    <xf numFmtId="0" fontId="7" fillId="0" borderId="21" xfId="79" applyFont="1" applyFill="1" applyBorder="1" applyAlignment="1">
      <alignment horizontal="left"/>
    </xf>
    <xf numFmtId="0" fontId="7" fillId="0" borderId="22" xfId="79" applyFont="1" applyFill="1" applyBorder="1" applyAlignment="1">
      <alignment horizontal="left"/>
    </xf>
    <xf numFmtId="3" fontId="7" fillId="0" borderId="21" xfId="79" applyNumberFormat="1" applyFont="1" applyFill="1" applyBorder="1"/>
    <xf numFmtId="0" fontId="7" fillId="0" borderId="0" xfId="79" applyFont="1" applyFill="1" applyBorder="1" applyAlignment="1">
      <alignment horizontal="left"/>
    </xf>
    <xf numFmtId="4" fontId="7" fillId="0" borderId="0" xfId="79" applyNumberFormat="1" applyFont="1" applyFill="1" applyBorder="1"/>
    <xf numFmtId="171" fontId="7" fillId="0" borderId="0" xfId="79" applyNumberFormat="1" applyFont="1" applyFill="1" applyBorder="1"/>
    <xf numFmtId="0" fontId="61" fillId="0" borderId="0" xfId="79" applyFont="1" applyFill="1" applyBorder="1" applyAlignment="1"/>
    <xf numFmtId="4" fontId="62" fillId="0" borderId="14" xfId="79" applyNumberFormat="1" applyFont="1" applyFill="1" applyBorder="1" applyAlignment="1">
      <alignment horizontal="center" vertical="center" wrapText="1"/>
    </xf>
    <xf numFmtId="0" fontId="7" fillId="0" borderId="39" xfId="79" applyFont="1" applyFill="1" applyBorder="1" applyAlignment="1">
      <alignment vertical="center" wrapText="1"/>
    </xf>
    <xf numFmtId="3" fontId="7" fillId="0" borderId="14" xfId="79" applyNumberFormat="1" applyFont="1" applyFill="1" applyBorder="1" applyAlignment="1">
      <alignment horizontal="center" vertical="center" wrapText="1"/>
    </xf>
    <xf numFmtId="3" fontId="7" fillId="0" borderId="14" xfId="79" applyNumberFormat="1" applyFont="1" applyFill="1" applyBorder="1" applyAlignment="1">
      <alignment vertical="center"/>
    </xf>
    <xf numFmtId="14" fontId="7" fillId="0" borderId="14" xfId="79" applyNumberFormat="1" applyFont="1" applyFill="1" applyBorder="1" applyAlignment="1">
      <alignment vertical="center"/>
    </xf>
    <xf numFmtId="0" fontId="7" fillId="0" borderId="14" xfId="79" applyFont="1" applyFill="1" applyBorder="1" applyAlignment="1">
      <alignment horizontal="right" vertical="center" wrapText="1"/>
    </xf>
    <xf numFmtId="3" fontId="7" fillId="0" borderId="15" xfId="79" applyNumberFormat="1" applyFont="1" applyFill="1" applyBorder="1" applyAlignment="1">
      <alignment vertical="center"/>
    </xf>
    <xf numFmtId="0" fontId="7" fillId="0" borderId="15" xfId="79" applyFont="1" applyFill="1" applyBorder="1" applyAlignment="1">
      <alignment vertical="center"/>
    </xf>
    <xf numFmtId="3" fontId="59" fillId="0" borderId="15" xfId="79" applyNumberFormat="1" applyFont="1" applyFill="1" applyBorder="1" applyAlignment="1">
      <alignment vertical="center" wrapText="1"/>
    </xf>
    <xf numFmtId="14" fontId="7" fillId="0" borderId="15" xfId="79" applyNumberFormat="1" applyFont="1" applyFill="1" applyBorder="1" applyAlignment="1">
      <alignment vertical="center"/>
    </xf>
    <xf numFmtId="3" fontId="7" fillId="0" borderId="15" xfId="79" applyNumberFormat="1" applyFont="1" applyFill="1" applyBorder="1" applyAlignment="1">
      <alignment vertical="center" wrapText="1"/>
    </xf>
    <xf numFmtId="14" fontId="7" fillId="0" borderId="14" xfId="79" applyNumberFormat="1" applyFont="1" applyFill="1" applyBorder="1" applyAlignment="1">
      <alignment horizontal="right" vertical="center" wrapText="1"/>
    </xf>
    <xf numFmtId="4" fontId="7" fillId="0" borderId="14" xfId="79" applyNumberFormat="1" applyFont="1" applyFill="1" applyBorder="1" applyAlignment="1">
      <alignment horizontal="right" vertical="center" wrapText="1"/>
    </xf>
    <xf numFmtId="3" fontId="7" fillId="0" borderId="14" xfId="79" applyNumberFormat="1" applyFont="1" applyFill="1" applyBorder="1" applyAlignment="1">
      <alignment vertical="center" wrapText="1"/>
    </xf>
    <xf numFmtId="0" fontId="7" fillId="0" borderId="40" xfId="79" applyFont="1" applyFill="1" applyBorder="1" applyAlignment="1">
      <alignment horizontal="center" vertical="center" wrapText="1"/>
    </xf>
    <xf numFmtId="3" fontId="7" fillId="0" borderId="14" xfId="79" applyNumberFormat="1" applyFont="1" applyFill="1" applyBorder="1" applyAlignment="1">
      <alignment horizontal="right" vertical="center" wrapText="1"/>
    </xf>
    <xf numFmtId="4" fontId="7" fillId="0" borderId="52" xfId="79" applyNumberFormat="1" applyFont="1" applyFill="1" applyBorder="1" applyAlignment="1">
      <alignment vertical="center" wrapText="1"/>
    </xf>
    <xf numFmtId="0" fontId="7" fillId="0" borderId="16" xfId="79" applyFont="1" applyFill="1" applyBorder="1" applyAlignment="1">
      <alignment horizontal="right" vertical="center"/>
    </xf>
    <xf numFmtId="0" fontId="7" fillId="0" borderId="16" xfId="79" applyFont="1" applyFill="1" applyBorder="1" applyAlignment="1">
      <alignment horizontal="center" vertical="center"/>
    </xf>
    <xf numFmtId="3" fontId="7" fillId="0" borderId="31" xfId="79" applyNumberFormat="1" applyFont="1" applyFill="1" applyBorder="1" applyAlignment="1">
      <alignment horizontal="right" vertical="center"/>
    </xf>
    <xf numFmtId="3" fontId="7" fillId="0" borderId="0" xfId="79" applyNumberFormat="1" applyFont="1" applyFill="1" applyBorder="1" applyAlignment="1">
      <alignment vertical="center"/>
    </xf>
    <xf numFmtId="3" fontId="7" fillId="0" borderId="16" xfId="79" applyNumberFormat="1" applyFont="1" applyFill="1" applyBorder="1" applyAlignment="1">
      <alignment vertical="center"/>
    </xf>
    <xf numFmtId="4" fontId="7" fillId="0" borderId="0" xfId="79" applyNumberFormat="1" applyFont="1" applyFill="1" applyBorder="1" applyAlignment="1">
      <alignment vertical="center" wrapText="1"/>
    </xf>
    <xf numFmtId="3" fontId="7" fillId="0" borderId="12" xfId="79" applyNumberFormat="1" applyFont="1" applyFill="1" applyBorder="1" applyAlignment="1">
      <alignment horizontal="right" vertical="center"/>
    </xf>
    <xf numFmtId="14" fontId="7" fillId="0" borderId="15" xfId="79" applyNumberFormat="1" applyFont="1" applyFill="1" applyBorder="1" applyAlignment="1">
      <alignment horizontal="right" vertical="center" wrapText="1"/>
    </xf>
    <xf numFmtId="0" fontId="7" fillId="0" borderId="15" xfId="79" applyFont="1" applyFill="1" applyBorder="1" applyAlignment="1">
      <alignment vertical="center" wrapText="1"/>
    </xf>
    <xf numFmtId="0" fontId="7" fillId="0" borderId="15" xfId="79" applyFont="1" applyFill="1" applyBorder="1" applyAlignment="1">
      <alignment horizontal="center" vertical="center" wrapText="1"/>
    </xf>
    <xf numFmtId="0" fontId="7" fillId="0" borderId="32" xfId="79" applyFont="1" applyFill="1" applyBorder="1" applyAlignment="1">
      <alignment vertical="center" wrapText="1"/>
    </xf>
    <xf numFmtId="49" fontId="7" fillId="0" borderId="15" xfId="79" applyNumberFormat="1" applyFont="1" applyFill="1" applyBorder="1" applyAlignment="1">
      <alignment horizontal="right" vertical="center"/>
    </xf>
    <xf numFmtId="0" fontId="7" fillId="0" borderId="13" xfId="79" applyFont="1" applyFill="1" applyBorder="1" applyAlignment="1">
      <alignment horizontal="center" vertical="center" wrapText="1"/>
    </xf>
    <xf numFmtId="0" fontId="7" fillId="0" borderId="13" xfId="79" applyFont="1" applyFill="1" applyBorder="1" applyAlignment="1">
      <alignment horizontal="right" vertical="center" wrapText="1"/>
    </xf>
    <xf numFmtId="4" fontId="7" fillId="0" borderId="13" xfId="79" applyNumberFormat="1" applyFont="1" applyFill="1" applyBorder="1" applyAlignment="1">
      <alignment horizontal="right" vertical="center" wrapText="1"/>
    </xf>
    <xf numFmtId="0" fontId="7" fillId="0" borderId="39" xfId="79" applyFont="1" applyFill="1" applyBorder="1" applyAlignment="1">
      <alignment horizontal="left" vertical="center" wrapText="1"/>
    </xf>
    <xf numFmtId="4" fontId="7" fillId="0" borderId="13" xfId="79" applyNumberFormat="1" applyFont="1" applyFill="1" applyBorder="1" applyAlignment="1">
      <alignment vertical="center"/>
    </xf>
    <xf numFmtId="4" fontId="7" fillId="0" borderId="13" xfId="79" applyNumberFormat="1" applyFont="1" applyFill="1" applyBorder="1" applyAlignment="1">
      <alignment horizontal="right" vertical="center"/>
    </xf>
    <xf numFmtId="14" fontId="7" fillId="0" borderId="13" xfId="79" applyNumberFormat="1" applyFont="1" applyFill="1" applyBorder="1" applyAlignment="1">
      <alignment vertical="center"/>
    </xf>
    <xf numFmtId="14" fontId="7" fillId="0" borderId="14" xfId="79" applyNumberFormat="1" applyFont="1" applyFill="1" applyBorder="1" applyAlignment="1">
      <alignment horizontal="right" vertical="center"/>
    </xf>
    <xf numFmtId="3" fontId="7" fillId="0" borderId="13" xfId="79" applyNumberFormat="1" applyFont="1" applyFill="1" applyBorder="1" applyAlignment="1">
      <alignment horizontal="right" vertical="center"/>
    </xf>
    <xf numFmtId="0" fontId="7" fillId="0" borderId="14" xfId="79" applyFont="1" applyFill="1" applyBorder="1" applyAlignment="1">
      <alignment horizontal="left" vertical="center" wrapText="1"/>
    </xf>
    <xf numFmtId="4" fontId="7" fillId="0" borderId="14" xfId="79" applyNumberFormat="1" applyFont="1" applyFill="1" applyBorder="1" applyAlignment="1">
      <alignment vertical="center"/>
    </xf>
    <xf numFmtId="0" fontId="7" fillId="0" borderId="33" xfId="79" applyFont="1" applyFill="1" applyBorder="1" applyAlignment="1">
      <alignment vertical="center" wrapText="1"/>
    </xf>
    <xf numFmtId="49" fontId="7" fillId="0" borderId="13" xfId="79" applyNumberFormat="1" applyFont="1" applyFill="1" applyBorder="1" applyAlignment="1">
      <alignment horizontal="center" vertical="center"/>
    </xf>
    <xf numFmtId="3" fontId="7" fillId="0" borderId="13" xfId="79" applyNumberFormat="1" applyFont="1" applyFill="1" applyBorder="1" applyAlignment="1">
      <alignment vertical="center"/>
    </xf>
    <xf numFmtId="3" fontId="7" fillId="0" borderId="40" xfId="79" applyNumberFormat="1" applyFont="1" applyFill="1" applyBorder="1" applyAlignment="1">
      <alignment vertical="center"/>
    </xf>
    <xf numFmtId="0" fontId="7" fillId="0" borderId="13" xfId="86" applyFont="1" applyFill="1" applyBorder="1" applyAlignment="1">
      <alignment vertical="center" wrapText="1"/>
    </xf>
    <xf numFmtId="0" fontId="7" fillId="0" borderId="13" xfId="86" applyFont="1" applyFill="1" applyBorder="1" applyAlignment="1">
      <alignment horizontal="center" vertical="center" wrapText="1"/>
    </xf>
    <xf numFmtId="0" fontId="7" fillId="0" borderId="33" xfId="86" applyFont="1" applyFill="1" applyBorder="1" applyAlignment="1">
      <alignment vertical="center" wrapText="1"/>
    </xf>
    <xf numFmtId="49" fontId="7" fillId="0" borderId="13" xfId="86" applyNumberFormat="1" applyFont="1" applyFill="1" applyBorder="1" applyAlignment="1">
      <alignment horizontal="center" vertical="center"/>
    </xf>
    <xf numFmtId="0" fontId="7" fillId="0" borderId="13" xfId="86" applyNumberFormat="1" applyFont="1" applyFill="1" applyBorder="1" applyAlignment="1">
      <alignment horizontal="right" vertical="center"/>
    </xf>
    <xf numFmtId="0" fontId="7" fillId="0" borderId="14" xfId="79" applyFont="1" applyFill="1" applyBorder="1" applyAlignment="1">
      <alignment horizontal="right" vertical="center"/>
    </xf>
    <xf numFmtId="0" fontId="7" fillId="0" borderId="15" xfId="79" applyFont="1" applyFill="1" applyBorder="1" applyAlignment="1">
      <alignment horizontal="center" vertical="center"/>
    </xf>
    <xf numFmtId="1" fontId="7" fillId="0" borderId="15" xfId="79" applyNumberFormat="1" applyFont="1" applyFill="1" applyBorder="1" applyAlignment="1">
      <alignment horizontal="right" vertical="center"/>
    </xf>
    <xf numFmtId="1" fontId="7" fillId="0" borderId="15" xfId="79" applyNumberFormat="1" applyFont="1" applyFill="1" applyBorder="1" applyAlignment="1">
      <alignment horizontal="center" vertical="center"/>
    </xf>
    <xf numFmtId="0" fontId="7" fillId="0" borderId="16" xfId="79" applyFont="1" applyFill="1" applyBorder="1" applyAlignment="1">
      <alignment horizontal="center" vertical="center" wrapText="1"/>
    </xf>
    <xf numFmtId="0" fontId="7" fillId="0" borderId="16" xfId="79" applyFont="1" applyFill="1" applyBorder="1" applyAlignment="1">
      <alignment horizontal="right" vertical="center" wrapText="1"/>
    </xf>
    <xf numFmtId="4" fontId="7" fillId="0" borderId="16" xfId="79" applyNumberFormat="1" applyFont="1" applyFill="1" applyBorder="1" applyAlignment="1">
      <alignment horizontal="right" vertical="center" wrapText="1"/>
    </xf>
    <xf numFmtId="0" fontId="7" fillId="0" borderId="52" xfId="79" applyFont="1" applyFill="1" applyBorder="1" applyAlignment="1">
      <alignment horizontal="center" vertical="center"/>
    </xf>
    <xf numFmtId="0" fontId="7" fillId="0" borderId="52" xfId="79" applyFont="1" applyFill="1" applyBorder="1" applyAlignment="1">
      <alignment vertical="center" wrapText="1"/>
    </xf>
    <xf numFmtId="49" fontId="7" fillId="0" borderId="15" xfId="79" applyNumberFormat="1" applyFont="1" applyFill="1" applyBorder="1" applyAlignment="1">
      <alignment horizontal="center" vertical="center"/>
    </xf>
    <xf numFmtId="0" fontId="7" fillId="0" borderId="31" xfId="79" applyFont="1" applyFill="1" applyBorder="1" applyAlignment="1">
      <alignment horizontal="center" vertical="center" wrapText="1"/>
    </xf>
    <xf numFmtId="0" fontId="7" fillId="0" borderId="15" xfId="79" applyFont="1" applyFill="1" applyBorder="1" applyAlignment="1">
      <alignment horizontal="right" vertical="center" wrapText="1"/>
    </xf>
    <xf numFmtId="4" fontId="7" fillId="0" borderId="31" xfId="79" applyNumberFormat="1" applyFont="1" applyFill="1" applyBorder="1" applyAlignment="1">
      <alignment horizontal="right" vertical="center" wrapText="1"/>
    </xf>
    <xf numFmtId="3" fontId="7" fillId="0" borderId="52" xfId="79" applyNumberFormat="1" applyFont="1" applyFill="1" applyBorder="1" applyAlignment="1">
      <alignment vertical="center"/>
    </xf>
    <xf numFmtId="0" fontId="7" fillId="0" borderId="52" xfId="79" applyFont="1" applyFill="1" applyBorder="1" applyAlignment="1">
      <alignment vertical="center"/>
    </xf>
    <xf numFmtId="0" fontId="7" fillId="0" borderId="53" xfId="79" applyFont="1" applyFill="1" applyBorder="1" applyAlignment="1">
      <alignment horizontal="center" vertical="center"/>
    </xf>
    <xf numFmtId="0" fontId="7" fillId="0" borderId="53" xfId="79" applyFont="1" applyFill="1" applyBorder="1" applyAlignment="1">
      <alignment vertical="center" wrapText="1"/>
    </xf>
    <xf numFmtId="0" fontId="7" fillId="0" borderId="12" xfId="79" applyFont="1" applyFill="1" applyBorder="1" applyAlignment="1">
      <alignment horizontal="center" vertical="center" wrapText="1"/>
    </xf>
    <xf numFmtId="4" fontId="7" fillId="0" borderId="12" xfId="79" applyNumberFormat="1" applyFont="1" applyFill="1" applyBorder="1" applyAlignment="1">
      <alignment horizontal="right" vertical="center" wrapText="1"/>
    </xf>
    <xf numFmtId="3" fontId="7" fillId="0" borderId="53" xfId="79" applyNumberFormat="1" applyFont="1" applyFill="1" applyBorder="1" applyAlignment="1">
      <alignment vertical="center"/>
    </xf>
    <xf numFmtId="0" fontId="7" fillId="0" borderId="53" xfId="79" applyFont="1" applyFill="1" applyBorder="1" applyAlignment="1">
      <alignment vertical="center"/>
    </xf>
    <xf numFmtId="14" fontId="7" fillId="0" borderId="13" xfId="79" applyNumberFormat="1" applyFont="1" applyFill="1" applyBorder="1" applyAlignment="1">
      <alignment horizontal="right" vertical="center" wrapText="1"/>
    </xf>
    <xf numFmtId="14" fontId="7" fillId="0" borderId="14" xfId="79" applyNumberFormat="1" applyFill="1" applyBorder="1" applyAlignment="1">
      <alignment vertical="center"/>
    </xf>
    <xf numFmtId="4" fontId="7" fillId="0" borderId="14" xfId="79" applyNumberFormat="1" applyFont="1" applyFill="1" applyBorder="1" applyAlignment="1">
      <alignment horizontal="right" vertical="center"/>
    </xf>
    <xf numFmtId="0" fontId="7" fillId="0" borderId="0" xfId="79" applyFont="1" applyFill="1" applyBorder="1" applyAlignment="1">
      <alignment vertical="center"/>
    </xf>
    <xf numFmtId="4" fontId="7" fillId="0" borderId="15" xfId="79" applyNumberFormat="1" applyFont="1" applyFill="1" applyBorder="1" applyAlignment="1">
      <alignment horizontal="right" vertical="center"/>
    </xf>
    <xf numFmtId="14" fontId="7" fillId="0" borderId="14" xfId="79" applyNumberFormat="1" applyFont="1" applyFill="1" applyBorder="1" applyAlignment="1">
      <alignment horizontal="center" vertical="center" wrapText="1"/>
    </xf>
    <xf numFmtId="4" fontId="7" fillId="0" borderId="14" xfId="79" applyNumberFormat="1" applyFont="1" applyFill="1" applyBorder="1" applyAlignment="1">
      <alignment vertical="center" wrapText="1"/>
    </xf>
    <xf numFmtId="0" fontId="7" fillId="0" borderId="13" xfId="79" applyFont="1" applyFill="1" applyBorder="1" applyAlignment="1">
      <alignment horizontal="right" vertical="center"/>
    </xf>
    <xf numFmtId="14" fontId="7" fillId="0" borderId="13" xfId="79" applyNumberFormat="1" applyFont="1" applyFill="1" applyBorder="1" applyAlignment="1">
      <alignment horizontal="center" vertical="center" wrapText="1"/>
    </xf>
    <xf numFmtId="4" fontId="7" fillId="0" borderId="13" xfId="79" applyNumberFormat="1" applyFont="1" applyFill="1" applyBorder="1" applyAlignment="1">
      <alignment horizontal="center" vertical="center" wrapText="1"/>
    </xf>
    <xf numFmtId="4" fontId="7" fillId="0" borderId="14" xfId="79" applyNumberFormat="1" applyFont="1" applyFill="1" applyBorder="1" applyAlignment="1">
      <alignment horizontal="center" vertical="center" wrapText="1"/>
    </xf>
    <xf numFmtId="0" fontId="7" fillId="0" borderId="39" xfId="79" applyFont="1" applyFill="1" applyBorder="1" applyAlignment="1">
      <alignment vertical="center"/>
    </xf>
    <xf numFmtId="4" fontId="7" fillId="0" borderId="14" xfId="79" applyNumberFormat="1" applyFont="1" applyFill="1" applyBorder="1" applyAlignment="1">
      <alignment horizontal="center" vertical="center"/>
    </xf>
    <xf numFmtId="0" fontId="62" fillId="0" borderId="39" xfId="79" applyFont="1" applyFill="1" applyBorder="1"/>
    <xf numFmtId="0" fontId="62" fillId="0" borderId="51" xfId="79" applyFont="1" applyFill="1" applyBorder="1"/>
    <xf numFmtId="0" fontId="62" fillId="0" borderId="51" xfId="79" applyFont="1" applyFill="1" applyBorder="1" applyAlignment="1">
      <alignment horizontal="right"/>
    </xf>
    <xf numFmtId="0" fontId="62" fillId="0" borderId="51" xfId="79" applyFont="1" applyFill="1" applyBorder="1" applyAlignment="1">
      <alignment horizontal="center"/>
    </xf>
    <xf numFmtId="3" fontId="62" fillId="0" borderId="14" xfId="79" applyNumberFormat="1" applyFont="1" applyFill="1" applyBorder="1" applyAlignment="1">
      <alignment horizontal="right"/>
    </xf>
    <xf numFmtId="4" fontId="62" fillId="0" borderId="51" xfId="79" applyNumberFormat="1" applyFont="1" applyFill="1" applyBorder="1" applyAlignment="1">
      <alignment horizontal="right"/>
    </xf>
    <xf numFmtId="4" fontId="62" fillId="0" borderId="40" xfId="79" applyNumberFormat="1" applyFont="1" applyFill="1" applyBorder="1" applyAlignment="1">
      <alignment horizontal="right"/>
    </xf>
    <xf numFmtId="3" fontId="62" fillId="0" borderId="39" xfId="79" applyNumberFormat="1" applyFont="1" applyFill="1" applyBorder="1" applyAlignment="1">
      <alignment horizontal="right"/>
    </xf>
    <xf numFmtId="3" fontId="62" fillId="0" borderId="14" xfId="79" applyNumberFormat="1" applyFont="1" applyFill="1" applyBorder="1" applyAlignment="1"/>
    <xf numFmtId="4" fontId="62" fillId="0" borderId="39" xfId="79" applyNumberFormat="1" applyFont="1" applyFill="1" applyBorder="1" applyAlignment="1"/>
    <xf numFmtId="3" fontId="62" fillId="0" borderId="40" xfId="79" applyNumberFormat="1" applyFont="1" applyFill="1" applyBorder="1" applyAlignment="1"/>
    <xf numFmtId="0" fontId="7" fillId="0" borderId="14" xfId="79" applyNumberFormat="1" applyFont="1" applyFill="1" applyBorder="1" applyAlignment="1">
      <alignment horizontal="right" vertical="center" wrapText="1"/>
    </xf>
    <xf numFmtId="49" fontId="7" fillId="0" borderId="14" xfId="79" applyNumberFormat="1" applyFont="1" applyFill="1" applyBorder="1" applyAlignment="1">
      <alignment horizontal="center" vertical="center" wrapText="1"/>
    </xf>
    <xf numFmtId="3" fontId="7" fillId="0" borderId="13" xfId="79" applyNumberFormat="1" applyFont="1" applyFill="1" applyBorder="1" applyAlignment="1">
      <alignment horizontal="right" vertical="center" wrapText="1"/>
    </xf>
    <xf numFmtId="0" fontId="7" fillId="0" borderId="15" xfId="79" applyFont="1" applyFill="1" applyBorder="1" applyAlignment="1">
      <alignment horizontal="left" vertical="center" wrapText="1"/>
    </xf>
    <xf numFmtId="0" fontId="7" fillId="0" borderId="15" xfId="79" applyFont="1" applyFill="1" applyBorder="1" applyAlignment="1">
      <alignment horizontal="right" vertical="center"/>
    </xf>
    <xf numFmtId="3" fontId="7" fillId="0" borderId="15" xfId="79" applyNumberFormat="1" applyFont="1" applyFill="1" applyBorder="1" applyAlignment="1">
      <alignment horizontal="right" vertical="center"/>
    </xf>
    <xf numFmtId="0" fontId="62" fillId="0" borderId="39" xfId="79" applyFont="1" applyFill="1" applyBorder="1" applyAlignment="1">
      <alignment vertical="top" wrapText="1"/>
    </xf>
    <xf numFmtId="0" fontId="11" fillId="0" borderId="51" xfId="79" applyFont="1" applyFill="1" applyBorder="1"/>
    <xf numFmtId="0" fontId="11" fillId="0" borderId="51" xfId="79" applyFont="1" applyFill="1" applyBorder="1" applyAlignment="1">
      <alignment horizontal="center"/>
    </xf>
    <xf numFmtId="4" fontId="62" fillId="0" borderId="51" xfId="79" applyNumberFormat="1" applyFont="1" applyFill="1" applyBorder="1"/>
    <xf numFmtId="4" fontId="62" fillId="0" borderId="40" xfId="79" applyNumberFormat="1" applyFont="1" applyFill="1" applyBorder="1"/>
    <xf numFmtId="3" fontId="62" fillId="0" borderId="51" xfId="79" applyNumberFormat="1" applyFont="1" applyFill="1" applyBorder="1"/>
    <xf numFmtId="3" fontId="62" fillId="0" borderId="39" xfId="79" applyNumberFormat="1" applyFont="1" applyFill="1" applyBorder="1"/>
    <xf numFmtId="4" fontId="62" fillId="0" borderId="39" xfId="79" applyNumberFormat="1" applyFont="1" applyFill="1" applyBorder="1"/>
    <xf numFmtId="0" fontId="59" fillId="0" borderId="0" xfId="79" applyFont="1" applyFill="1" applyBorder="1"/>
    <xf numFmtId="0" fontId="7" fillId="0" borderId="0" xfId="79" applyFill="1" applyAlignment="1">
      <alignment horizontal="center"/>
    </xf>
    <xf numFmtId="0" fontId="60" fillId="0" borderId="0" xfId="79" applyFont="1" applyFill="1" applyBorder="1" applyAlignment="1">
      <alignment horizontal="left" vertical="top"/>
    </xf>
    <xf numFmtId="0" fontId="60" fillId="0" borderId="0" xfId="79" applyFont="1" applyFill="1" applyBorder="1" applyAlignment="1">
      <alignment horizontal="center"/>
    </xf>
    <xf numFmtId="0" fontId="62" fillId="0" borderId="0" xfId="79" applyFont="1" applyFill="1"/>
    <xf numFmtId="49" fontId="62" fillId="0" borderId="0" xfId="79" applyNumberFormat="1" applyFont="1" applyFill="1"/>
    <xf numFmtId="0" fontId="65" fillId="0" borderId="0" xfId="87" applyFont="1" applyAlignment="1">
      <alignment horizontal="centerContinuous"/>
    </xf>
    <xf numFmtId="0" fontId="66" fillId="0" borderId="0" xfId="87" applyFont="1" applyAlignment="1">
      <alignment horizontal="centerContinuous"/>
    </xf>
    <xf numFmtId="0" fontId="66" fillId="0" borderId="0" xfId="87" applyFont="1" applyAlignment="1"/>
    <xf numFmtId="0" fontId="10" fillId="0" borderId="0" xfId="87"/>
    <xf numFmtId="0" fontId="10" fillId="0" borderId="0" xfId="87" applyFont="1" applyAlignment="1">
      <alignment horizontal="right"/>
    </xf>
    <xf numFmtId="0" fontId="28" fillId="0" borderId="0" xfId="87" applyFont="1" applyAlignment="1">
      <alignment horizontal="right"/>
    </xf>
    <xf numFmtId="0" fontId="12" fillId="0" borderId="0" xfId="87" applyFont="1" applyAlignment="1">
      <alignment horizontal="right"/>
    </xf>
    <xf numFmtId="0" fontId="26" fillId="0" borderId="27" xfId="87" applyFont="1" applyBorder="1" applyAlignment="1">
      <alignment horizontal="center"/>
    </xf>
    <xf numFmtId="0" fontId="67" fillId="0" borderId="54" xfId="87" applyFont="1" applyBorder="1" applyAlignment="1">
      <alignment horizontal="centerContinuous"/>
    </xf>
    <xf numFmtId="0" fontId="26" fillId="0" borderId="54" xfId="87" applyFont="1" applyBorder="1" applyAlignment="1">
      <alignment horizontal="centerContinuous"/>
    </xf>
    <xf numFmtId="0" fontId="68" fillId="0" borderId="54" xfId="87" applyFont="1" applyBorder="1" applyAlignment="1">
      <alignment horizontal="centerContinuous"/>
    </xf>
    <xf numFmtId="0" fontId="26" fillId="0" borderId="55" xfId="87" applyFont="1" applyBorder="1" applyAlignment="1">
      <alignment horizontal="centerContinuous"/>
    </xf>
    <xf numFmtId="0" fontId="68" fillId="0" borderId="29" xfId="87" applyFont="1" applyBorder="1"/>
    <xf numFmtId="0" fontId="26" fillId="0" borderId="29" xfId="87" applyFont="1" applyBorder="1" applyAlignment="1">
      <alignment horizontal="center"/>
    </xf>
    <xf numFmtId="0" fontId="26" fillId="0" borderId="56" xfId="87" applyFont="1" applyBorder="1" applyAlignment="1">
      <alignment horizontal="centerContinuous"/>
    </xf>
    <xf numFmtId="0" fontId="26" fillId="0" borderId="51" xfId="87" applyFont="1" applyBorder="1" applyAlignment="1">
      <alignment horizontal="centerContinuous"/>
    </xf>
    <xf numFmtId="0" fontId="26" fillId="0" borderId="57" xfId="87" applyFont="1" applyBorder="1" applyAlignment="1">
      <alignment horizontal="centerContinuous"/>
    </xf>
    <xf numFmtId="0" fontId="13" fillId="0" borderId="30" xfId="87" applyFont="1" applyBorder="1" applyAlignment="1">
      <alignment horizontal="center"/>
    </xf>
    <xf numFmtId="0" fontId="13" fillId="0" borderId="15" xfId="87" applyFont="1" applyBorder="1" applyAlignment="1">
      <alignment horizontal="center"/>
    </xf>
    <xf numFmtId="0" fontId="13" fillId="0" borderId="58" xfId="87" applyFont="1" applyBorder="1" applyAlignment="1">
      <alignment horizontal="center"/>
    </xf>
    <xf numFmtId="0" fontId="68" fillId="0" borderId="20" xfId="87" applyFont="1" applyBorder="1" applyAlignment="1">
      <alignment horizontal="center"/>
    </xf>
    <xf numFmtId="0" fontId="44" fillId="0" borderId="18" xfId="87" applyFont="1" applyBorder="1" applyAlignment="1">
      <alignment horizontal="center"/>
    </xf>
    <xf numFmtId="0" fontId="44" fillId="0" borderId="21" xfId="87" applyFont="1" applyBorder="1" applyAlignment="1">
      <alignment horizontal="center"/>
    </xf>
    <xf numFmtId="0" fontId="44" fillId="0" borderId="47" xfId="87" applyFont="1" applyBorder="1" applyAlignment="1">
      <alignment horizontal="center"/>
    </xf>
    <xf numFmtId="0" fontId="44" fillId="0" borderId="28" xfId="87" applyFont="1" applyBorder="1" applyAlignment="1">
      <alignment horizontal="center"/>
    </xf>
    <xf numFmtId="0" fontId="13" fillId="0" borderId="29" xfId="87" applyFont="1" applyBorder="1"/>
    <xf numFmtId="41" fontId="69" fillId="0" borderId="29" xfId="87" applyNumberFormat="1" applyFont="1" applyBorder="1"/>
    <xf numFmtId="41" fontId="13" fillId="0" borderId="30" xfId="87" applyNumberFormat="1" applyFont="1" applyBorder="1"/>
    <xf numFmtId="41" fontId="13" fillId="0" borderId="16" xfId="87" applyNumberFormat="1" applyFont="1" applyBorder="1"/>
    <xf numFmtId="41" fontId="13" fillId="0" borderId="20" xfId="87" applyNumberFormat="1" applyFont="1" applyBorder="1"/>
    <xf numFmtId="41" fontId="10" fillId="0" borderId="0" xfId="87" applyNumberFormat="1"/>
    <xf numFmtId="0" fontId="13" fillId="0" borderId="23" xfId="87" applyFont="1" applyBorder="1"/>
    <xf numFmtId="41" fontId="13" fillId="0" borderId="23" xfId="87" applyNumberFormat="1" applyFont="1" applyBorder="1"/>
    <xf numFmtId="41" fontId="13" fillId="0" borderId="26" xfId="87" applyNumberFormat="1" applyFont="1" applyBorder="1"/>
    <xf numFmtId="41" fontId="13" fillId="0" borderId="34" xfId="87" applyNumberFormat="1" applyFont="1" applyBorder="1"/>
    <xf numFmtId="41" fontId="13" fillId="0" borderId="24" xfId="87" applyNumberFormat="1" applyFont="1" applyBorder="1"/>
    <xf numFmtId="0" fontId="68" fillId="0" borderId="30" xfId="87" applyFont="1" applyBorder="1" applyAlignment="1">
      <alignment horizontal="center"/>
    </xf>
    <xf numFmtId="0" fontId="68" fillId="0" borderId="15" xfId="87" applyFont="1" applyBorder="1" applyAlignment="1">
      <alignment horizontal="center"/>
    </xf>
    <xf numFmtId="0" fontId="10" fillId="0" borderId="0" xfId="87" applyFont="1"/>
    <xf numFmtId="0" fontId="13" fillId="0" borderId="0" xfId="87" applyFont="1" applyAlignment="1">
      <alignment horizontal="right"/>
    </xf>
    <xf numFmtId="0" fontId="70" fillId="0" borderId="27" xfId="87" applyFont="1" applyBorder="1" applyAlignment="1">
      <alignment horizontal="center"/>
    </xf>
    <xf numFmtId="0" fontId="70" fillId="0" borderId="29" xfId="87" applyFont="1" applyBorder="1" applyAlignment="1">
      <alignment horizontal="center"/>
    </xf>
    <xf numFmtId="0" fontId="68" fillId="0" borderId="29" xfId="87" applyFont="1" applyBorder="1" applyAlignment="1">
      <alignment horizontal="center"/>
    </xf>
    <xf numFmtId="0" fontId="69" fillId="0" borderId="29" xfId="87" applyFont="1" applyBorder="1"/>
    <xf numFmtId="41" fontId="13" fillId="0" borderId="29" xfId="87" applyNumberFormat="1" applyFont="1" applyBorder="1"/>
    <xf numFmtId="41" fontId="69" fillId="0" borderId="29" xfId="87" applyNumberFormat="1" applyFont="1" applyFill="1" applyBorder="1"/>
    <xf numFmtId="41" fontId="13" fillId="0" borderId="23" xfId="87" applyNumberFormat="1" applyFont="1" applyFill="1" applyBorder="1"/>
    <xf numFmtId="0" fontId="71" fillId="0" borderId="0" xfId="88" applyFont="1" applyFill="1" applyBorder="1"/>
    <xf numFmtId="0" fontId="7" fillId="0" borderId="0" xfId="88" applyFill="1" applyBorder="1"/>
    <xf numFmtId="0" fontId="7" fillId="0" borderId="0" xfId="89" applyFill="1"/>
    <xf numFmtId="0" fontId="72" fillId="0" borderId="0" xfId="89" applyFont="1" applyFill="1" applyBorder="1" applyAlignment="1">
      <alignment horizontal="centerContinuous"/>
    </xf>
    <xf numFmtId="0" fontId="7" fillId="0" borderId="0" xfId="89" applyFont="1" applyFill="1" applyBorder="1" applyAlignment="1">
      <alignment horizontal="centerContinuous"/>
    </xf>
    <xf numFmtId="0" fontId="73" fillId="0" borderId="0" xfId="89" applyFont="1" applyFill="1" applyBorder="1"/>
    <xf numFmtId="0" fontId="7" fillId="0" borderId="0" xfId="88" applyFont="1" applyFill="1" applyBorder="1"/>
    <xf numFmtId="0" fontId="7" fillId="0" borderId="0" xfId="89" applyFill="1" applyBorder="1" applyAlignment="1">
      <alignment horizontal="right"/>
    </xf>
    <xf numFmtId="49" fontId="62" fillId="0" borderId="18" xfId="89" applyNumberFormat="1" applyFont="1" applyFill="1" applyBorder="1" applyAlignment="1">
      <alignment horizontal="left"/>
    </xf>
    <xf numFmtId="49" fontId="62" fillId="0" borderId="46" xfId="88" applyNumberFormat="1" applyFont="1" applyFill="1" applyBorder="1" applyAlignment="1">
      <alignment horizontal="center" wrapText="1"/>
    </xf>
    <xf numFmtId="49" fontId="62" fillId="0" borderId="47" xfId="88" applyNumberFormat="1" applyFont="1" applyFill="1" applyBorder="1" applyAlignment="1">
      <alignment horizontal="center"/>
    </xf>
    <xf numFmtId="49" fontId="62" fillId="0" borderId="48" xfId="88" applyNumberFormat="1" applyFont="1" applyFill="1" applyBorder="1" applyAlignment="1">
      <alignment horizontal="center"/>
    </xf>
    <xf numFmtId="49" fontId="62" fillId="0" borderId="18" xfId="88" applyNumberFormat="1" applyFont="1" applyFill="1" applyBorder="1" applyAlignment="1">
      <alignment horizontal="center"/>
    </xf>
    <xf numFmtId="49" fontId="62" fillId="0" borderId="18" xfId="88" applyNumberFormat="1" applyFont="1" applyFill="1" applyBorder="1" applyAlignment="1">
      <alignment horizontal="center" wrapText="1"/>
    </xf>
    <xf numFmtId="49" fontId="55" fillId="0" borderId="29" xfId="88" applyNumberFormat="1" applyFont="1" applyFill="1" applyBorder="1" applyAlignment="1">
      <alignment horizontal="left"/>
    </xf>
    <xf numFmtId="176" fontId="55" fillId="0" borderId="59" xfId="88" applyNumberFormat="1" applyFont="1" applyFill="1" applyBorder="1"/>
    <xf numFmtId="176" fontId="55" fillId="0" borderId="16" xfId="88" applyNumberFormat="1" applyFont="1" applyFill="1" applyBorder="1"/>
    <xf numFmtId="176" fontId="55" fillId="0" borderId="60" xfId="88" applyNumberFormat="1" applyFont="1" applyFill="1" applyBorder="1"/>
    <xf numFmtId="176" fontId="55" fillId="0" borderId="29" xfId="88" applyNumberFormat="1" applyFont="1" applyFill="1" applyBorder="1"/>
    <xf numFmtId="49" fontId="7" fillId="0" borderId="29" xfId="88" applyNumberFormat="1" applyFont="1" applyFill="1" applyBorder="1" applyAlignment="1">
      <alignment horizontal="left"/>
    </xf>
    <xf numFmtId="41" fontId="7" fillId="0" borderId="59" xfId="88" applyNumberFormat="1" applyFont="1" applyFill="1" applyBorder="1"/>
    <xf numFmtId="41" fontId="7" fillId="0" borderId="16" xfId="88" applyNumberFormat="1" applyFont="1" applyFill="1" applyBorder="1"/>
    <xf numFmtId="41" fontId="7" fillId="0" borderId="60" xfId="88" applyNumberFormat="1" applyFont="1" applyFill="1" applyBorder="1"/>
    <xf numFmtId="41" fontId="55" fillId="0" borderId="29" xfId="88" applyNumberFormat="1" applyFont="1" applyFill="1" applyBorder="1"/>
    <xf numFmtId="41" fontId="7" fillId="0" borderId="29" xfId="88" applyNumberFormat="1" applyFont="1" applyFill="1" applyBorder="1"/>
    <xf numFmtId="41" fontId="62" fillId="0" borderId="29" xfId="88" applyNumberFormat="1" applyFont="1" applyFill="1" applyBorder="1"/>
    <xf numFmtId="43" fontId="7" fillId="0" borderId="30" xfId="88" applyNumberFormat="1" applyFont="1" applyFill="1" applyBorder="1"/>
    <xf numFmtId="43" fontId="7" fillId="0" borderId="16" xfId="88" applyNumberFormat="1" applyFont="1" applyFill="1" applyBorder="1"/>
    <xf numFmtId="43" fontId="7" fillId="0" borderId="20" xfId="88" applyNumberFormat="1" applyFont="1" applyFill="1" applyBorder="1"/>
    <xf numFmtId="43" fontId="62" fillId="0" borderId="29" xfId="88" applyNumberFormat="1" applyFont="1" applyFill="1" applyBorder="1"/>
    <xf numFmtId="43" fontId="7" fillId="0" borderId="29" xfId="88" applyNumberFormat="1" applyFont="1" applyFill="1" applyBorder="1"/>
    <xf numFmtId="43" fontId="7" fillId="0" borderId="13" xfId="88" applyNumberFormat="1" applyFont="1" applyFill="1" applyBorder="1"/>
    <xf numFmtId="49" fontId="55" fillId="0" borderId="61" xfId="88" applyNumberFormat="1" applyFont="1" applyFill="1" applyBorder="1" applyAlignment="1">
      <alignment horizontal="left"/>
    </xf>
    <xf numFmtId="176" fontId="7" fillId="0" borderId="62" xfId="88" applyNumberFormat="1" applyFont="1" applyFill="1" applyBorder="1"/>
    <xf numFmtId="176" fontId="7" fillId="0" borderId="15" xfId="88" applyNumberFormat="1" applyFont="1" applyFill="1" applyBorder="1"/>
    <xf numFmtId="176" fontId="7" fillId="0" borderId="63" xfId="88" applyNumberFormat="1" applyFont="1" applyFill="1" applyBorder="1"/>
    <xf numFmtId="176" fontId="55" fillId="0" borderId="61" xfId="88" applyNumberFormat="1" applyFont="1" applyFill="1" applyBorder="1"/>
    <xf numFmtId="176" fontId="7" fillId="0" borderId="61" xfId="88" applyNumberFormat="1" applyFont="1" applyFill="1" applyBorder="1"/>
    <xf numFmtId="176" fontId="62" fillId="0" borderId="61" xfId="88" applyNumberFormat="1" applyFont="1" applyFill="1" applyBorder="1"/>
    <xf numFmtId="41" fontId="7" fillId="0" borderId="63" xfId="88" applyNumberFormat="1" applyFont="1" applyFill="1" applyBorder="1"/>
    <xf numFmtId="41" fontId="7" fillId="0" borderId="61" xfId="88" applyNumberFormat="1" applyFont="1" applyFill="1" applyBorder="1"/>
    <xf numFmtId="49" fontId="74" fillId="0" borderId="27" xfId="88" applyNumberFormat="1" applyFont="1" applyFill="1" applyBorder="1" applyAlignment="1">
      <alignment horizontal="left"/>
    </xf>
    <xf numFmtId="176" fontId="7" fillId="0" borderId="64" xfId="88" applyNumberFormat="1" applyFont="1" applyFill="1" applyBorder="1"/>
    <xf numFmtId="176" fontId="7" fillId="0" borderId="65" xfId="88" applyNumberFormat="1" applyFont="1" applyFill="1" applyBorder="1"/>
    <xf numFmtId="176" fontId="7" fillId="0" borderId="66" xfId="88" applyNumberFormat="1" applyFont="1" applyFill="1" applyBorder="1"/>
    <xf numFmtId="176" fontId="55" fillId="0" borderId="27" xfId="88" applyNumberFormat="1" applyFont="1" applyFill="1" applyBorder="1"/>
    <xf numFmtId="176" fontId="7" fillId="0" borderId="27" xfId="88" applyNumberFormat="1" applyFont="1" applyFill="1" applyBorder="1"/>
    <xf numFmtId="176" fontId="62" fillId="0" borderId="27" xfId="88" applyNumberFormat="1" applyFont="1" applyFill="1" applyBorder="1"/>
    <xf numFmtId="49" fontId="74" fillId="0" borderId="29" xfId="88" applyNumberFormat="1" applyFont="1" applyFill="1" applyBorder="1" applyAlignment="1">
      <alignment horizontal="left"/>
    </xf>
    <xf numFmtId="41" fontId="74" fillId="0" borderId="30" xfId="88" applyNumberFormat="1" applyFont="1" applyFill="1" applyBorder="1"/>
    <xf numFmtId="41" fontId="74" fillId="0" borderId="16" xfId="88" applyNumberFormat="1" applyFont="1" applyFill="1" applyBorder="1"/>
    <xf numFmtId="41" fontId="74" fillId="0" borderId="11" xfId="88" applyNumberFormat="1" applyFont="1" applyFill="1" applyBorder="1"/>
    <xf numFmtId="41" fontId="74" fillId="0" borderId="59" xfId="88" applyNumberFormat="1" applyFont="1" applyFill="1" applyBorder="1"/>
    <xf numFmtId="43" fontId="74" fillId="0" borderId="30" xfId="88" applyNumberFormat="1" applyFont="1" applyFill="1" applyBorder="1"/>
    <xf numFmtId="43" fontId="74" fillId="0" borderId="16" xfId="88" applyNumberFormat="1" applyFont="1" applyFill="1" applyBorder="1"/>
    <xf numFmtId="43" fontId="74" fillId="0" borderId="20" xfId="88" applyNumberFormat="1" applyFont="1" applyFill="1" applyBorder="1"/>
    <xf numFmtId="43" fontId="74" fillId="0" borderId="29" xfId="88" applyNumberFormat="1" applyFont="1" applyFill="1" applyBorder="1"/>
    <xf numFmtId="43" fontId="74" fillId="0" borderId="26" xfId="88" applyNumberFormat="1" applyFont="1" applyFill="1" applyBorder="1"/>
    <xf numFmtId="43" fontId="74" fillId="0" borderId="34" xfId="88" applyNumberFormat="1" applyFont="1" applyFill="1" applyBorder="1"/>
    <xf numFmtId="43" fontId="74" fillId="0" borderId="24" xfId="88" applyNumberFormat="1" applyFont="1" applyFill="1" applyBorder="1"/>
    <xf numFmtId="43" fontId="74" fillId="0" borderId="23" xfId="88" applyNumberFormat="1" applyFont="1" applyFill="1" applyBorder="1"/>
    <xf numFmtId="176" fontId="7" fillId="0" borderId="59" xfId="88" applyNumberFormat="1" applyFont="1" applyFill="1" applyBorder="1"/>
    <xf numFmtId="176" fontId="7" fillId="0" borderId="16" xfId="88" applyNumberFormat="1" applyFont="1" applyFill="1" applyBorder="1"/>
    <xf numFmtId="176" fontId="7" fillId="0" borderId="60" xfId="88" applyNumberFormat="1" applyFont="1" applyFill="1" applyBorder="1"/>
    <xf numFmtId="176" fontId="7" fillId="0" borderId="29" xfId="88" applyNumberFormat="1" applyFont="1" applyFill="1" applyBorder="1"/>
    <xf numFmtId="176" fontId="62" fillId="0" borderId="29" xfId="88" applyNumberFormat="1" applyFont="1" applyFill="1" applyBorder="1"/>
    <xf numFmtId="41" fontId="74" fillId="0" borderId="60" xfId="88" applyNumberFormat="1" applyFont="1" applyFill="1" applyBorder="1"/>
    <xf numFmtId="41" fontId="74" fillId="0" borderId="29" xfId="88" applyNumberFormat="1" applyFont="1" applyFill="1" applyBorder="1"/>
    <xf numFmtId="176" fontId="7" fillId="0" borderId="0" xfId="89" applyNumberFormat="1" applyFill="1"/>
    <xf numFmtId="49" fontId="62" fillId="0" borderId="27" xfId="88" applyNumberFormat="1" applyFont="1" applyFill="1" applyBorder="1" applyAlignment="1">
      <alignment horizontal="left"/>
    </xf>
    <xf numFmtId="176" fontId="62" fillId="0" borderId="64" xfId="88" applyNumberFormat="1" applyFont="1" applyFill="1" applyBorder="1"/>
    <xf numFmtId="176" fontId="62" fillId="0" borderId="65" xfId="88" applyNumberFormat="1" applyFont="1" applyFill="1" applyBorder="1"/>
    <xf numFmtId="176" fontId="62" fillId="0" borderId="66" xfId="88" applyNumberFormat="1" applyFont="1" applyFill="1" applyBorder="1"/>
    <xf numFmtId="41" fontId="62" fillId="0" borderId="59" xfId="88" applyNumberFormat="1" applyFont="1" applyFill="1" applyBorder="1"/>
    <xf numFmtId="41" fontId="62" fillId="0" borderId="16" xfId="88" applyNumberFormat="1" applyFont="1" applyFill="1" applyBorder="1"/>
    <xf numFmtId="41" fontId="62" fillId="0" borderId="60" xfId="88" applyNumberFormat="1" applyFont="1" applyFill="1" applyBorder="1"/>
    <xf numFmtId="43" fontId="62" fillId="0" borderId="30" xfId="88" applyNumberFormat="1" applyFont="1" applyFill="1" applyBorder="1"/>
    <xf numFmtId="43" fontId="62" fillId="0" borderId="16" xfId="88" applyNumberFormat="1" applyFont="1" applyFill="1" applyBorder="1"/>
    <xf numFmtId="43" fontId="62" fillId="0" borderId="20" xfId="88" applyNumberFormat="1" applyFont="1" applyFill="1" applyBorder="1"/>
    <xf numFmtId="49" fontId="55" fillId="0" borderId="23" xfId="88" applyNumberFormat="1" applyFont="1" applyFill="1" applyBorder="1" applyAlignment="1">
      <alignment horizontal="left"/>
    </xf>
    <xf numFmtId="43" fontId="62" fillId="0" borderId="26" xfId="88" applyNumberFormat="1" applyFont="1" applyFill="1" applyBorder="1"/>
    <xf numFmtId="43" fontId="62" fillId="0" borderId="34" xfId="88" applyNumberFormat="1" applyFont="1" applyFill="1" applyBorder="1"/>
    <xf numFmtId="43" fontId="62" fillId="0" borderId="24" xfId="88" applyNumberFormat="1" applyFont="1" applyFill="1" applyBorder="1"/>
    <xf numFmtId="43" fontId="62" fillId="0" borderId="23" xfId="88" applyNumberFormat="1" applyFont="1" applyFill="1" applyBorder="1"/>
    <xf numFmtId="177" fontId="7" fillId="0" borderId="0" xfId="89" applyNumberFormat="1" applyFill="1"/>
    <xf numFmtId="0" fontId="10" fillId="0" borderId="0" xfId="90"/>
    <xf numFmtId="0" fontId="28" fillId="0" borderId="0" xfId="90" applyFont="1" applyAlignment="1">
      <alignment horizontal="right"/>
    </xf>
    <xf numFmtId="0" fontId="67" fillId="0" borderId="0" xfId="90" applyFont="1" applyAlignment="1">
      <alignment horizontal="centerContinuous"/>
    </xf>
    <xf numFmtId="0" fontId="75" fillId="0" borderId="0" xfId="90" applyFont="1" applyAlignment="1">
      <alignment horizontal="centerContinuous"/>
    </xf>
    <xf numFmtId="0" fontId="10" fillId="0" borderId="0" xfId="90" applyAlignment="1">
      <alignment horizontal="centerContinuous"/>
    </xf>
    <xf numFmtId="0" fontId="76" fillId="0" borderId="0" xfId="90" applyFont="1" applyAlignment="1">
      <alignment horizontal="centerContinuous"/>
    </xf>
    <xf numFmtId="0" fontId="68" fillId="0" borderId="0" xfId="90" applyFont="1"/>
    <xf numFmtId="0" fontId="68" fillId="0" borderId="0" xfId="90" applyFont="1" applyAlignment="1">
      <alignment horizontal="right"/>
    </xf>
    <xf numFmtId="0" fontId="12" fillId="0" borderId="0" xfId="90" applyFont="1" applyAlignment="1">
      <alignment horizontal="right"/>
    </xf>
    <xf numFmtId="0" fontId="69" fillId="0" borderId="27" xfId="90" applyFont="1" applyBorder="1" applyAlignment="1">
      <alignment horizontal="center"/>
    </xf>
    <xf numFmtId="0" fontId="77" fillId="0" borderId="67" xfId="90" applyFont="1" applyBorder="1" applyAlignment="1">
      <alignment horizontal="centerContinuous"/>
    </xf>
    <xf numFmtId="0" fontId="77" fillId="0" borderId="54" xfId="90" applyFont="1" applyBorder="1" applyAlignment="1">
      <alignment horizontal="centerContinuous"/>
    </xf>
    <xf numFmtId="0" fontId="77" fillId="0" borderId="55" xfId="90" applyFont="1" applyBorder="1" applyAlignment="1">
      <alignment horizontal="centerContinuous"/>
    </xf>
    <xf numFmtId="0" fontId="77" fillId="0" borderId="19" xfId="90" applyFont="1" applyBorder="1" applyAlignment="1">
      <alignment horizontal="center"/>
    </xf>
    <xf numFmtId="0" fontId="69" fillId="0" borderId="68" xfId="90" applyFont="1" applyBorder="1" applyAlignment="1">
      <alignment horizontal="center"/>
    </xf>
    <xf numFmtId="0" fontId="77" fillId="0" borderId="59" xfId="90" applyFont="1" applyBorder="1" applyAlignment="1">
      <alignment horizontal="center"/>
    </xf>
    <xf numFmtId="0" fontId="77" fillId="0" borderId="11" xfId="90" applyFont="1" applyBorder="1"/>
    <xf numFmtId="0" fontId="77" fillId="0" borderId="15" xfId="90" applyFont="1" applyBorder="1" applyAlignment="1">
      <alignment horizontal="center"/>
    </xf>
    <xf numFmtId="0" fontId="77" fillId="0" borderId="20" xfId="90" applyFont="1" applyBorder="1" applyAlignment="1"/>
    <xf numFmtId="0" fontId="77" fillId="0" borderId="20" xfId="90" applyFont="1" applyBorder="1"/>
    <xf numFmtId="0" fontId="77" fillId="0" borderId="20" xfId="90" applyFont="1" applyBorder="1" applyAlignment="1">
      <alignment horizontal="center"/>
    </xf>
    <xf numFmtId="0" fontId="10" fillId="0" borderId="29" xfId="90" applyBorder="1" applyAlignment="1">
      <alignment horizontal="center"/>
    </xf>
    <xf numFmtId="0" fontId="77" fillId="0" borderId="59" xfId="90" applyFont="1" applyBorder="1"/>
    <xf numFmtId="0" fontId="77" fillId="0" borderId="20" xfId="90" applyFont="1" applyBorder="1" applyAlignment="1">
      <alignment horizontal="left"/>
    </xf>
    <xf numFmtId="0" fontId="77" fillId="0" borderId="29" xfId="90" applyFont="1" applyBorder="1"/>
    <xf numFmtId="0" fontId="69" fillId="0" borderId="20" xfId="90" applyFont="1" applyBorder="1" applyAlignment="1">
      <alignment horizontal="center"/>
    </xf>
    <xf numFmtId="0" fontId="12" fillId="0" borderId="20" xfId="90" applyFont="1" applyBorder="1" applyAlignment="1">
      <alignment horizontal="center"/>
    </xf>
    <xf numFmtId="0" fontId="77" fillId="0" borderId="69" xfId="90" applyFont="1" applyBorder="1"/>
    <xf numFmtId="0" fontId="77" fillId="0" borderId="70" xfId="90" applyFont="1" applyBorder="1"/>
    <xf numFmtId="0" fontId="77" fillId="0" borderId="24" xfId="90" applyFont="1" applyBorder="1" applyAlignment="1">
      <alignment horizontal="left"/>
    </xf>
    <xf numFmtId="0" fontId="77" fillId="0" borderId="24" xfId="90" applyFont="1" applyBorder="1"/>
    <xf numFmtId="0" fontId="13" fillId="0" borderId="24" xfId="90" applyFont="1" applyBorder="1" applyAlignment="1">
      <alignment horizontal="center"/>
    </xf>
    <xf numFmtId="0" fontId="44" fillId="0" borderId="24" xfId="90" applyFont="1" applyBorder="1" applyAlignment="1">
      <alignment horizontal="center"/>
    </xf>
    <xf numFmtId="0" fontId="10" fillId="0" borderId="18" xfId="90" applyBorder="1" applyAlignment="1">
      <alignment horizontal="center"/>
    </xf>
    <xf numFmtId="0" fontId="13" fillId="0" borderId="46" xfId="90" applyFont="1" applyBorder="1" applyAlignment="1">
      <alignment horizontal="center"/>
    </xf>
    <xf numFmtId="0" fontId="13" fillId="0" borderId="49" xfId="90" applyFont="1" applyBorder="1" applyAlignment="1">
      <alignment horizontal="center"/>
    </xf>
    <xf numFmtId="0" fontId="13" fillId="0" borderId="28" xfId="90" applyFont="1" applyBorder="1" applyAlignment="1">
      <alignment horizontal="center"/>
    </xf>
    <xf numFmtId="0" fontId="78" fillId="0" borderId="29" xfId="91" applyFont="1" applyBorder="1" applyAlignment="1">
      <alignment horizontal="center"/>
    </xf>
    <xf numFmtId="49" fontId="67" fillId="0" borderId="59" xfId="91" applyNumberFormat="1" applyFont="1" applyBorder="1" applyAlignment="1">
      <alignment horizontal="center"/>
    </xf>
    <xf numFmtId="49" fontId="67" fillId="0" borderId="11" xfId="91" applyNumberFormat="1" applyFont="1" applyBorder="1" applyAlignment="1">
      <alignment horizontal="center"/>
    </xf>
    <xf numFmtId="49" fontId="67" fillId="0" borderId="11" xfId="91" applyNumberFormat="1" applyFont="1" applyBorder="1" applyAlignment="1">
      <alignment horizontal="center" vertical="top"/>
    </xf>
    <xf numFmtId="0" fontId="76" fillId="0" borderId="20" xfId="91" applyFont="1" applyBorder="1" applyAlignment="1">
      <alignment horizontal="center"/>
    </xf>
    <xf numFmtId="0" fontId="67" fillId="0" borderId="20" xfId="91" applyFont="1" applyBorder="1" applyAlignment="1">
      <alignment horizontal="left"/>
    </xf>
    <xf numFmtId="41" fontId="67" fillId="0" borderId="20" xfId="91" applyNumberFormat="1" applyFont="1" applyBorder="1" applyAlignment="1"/>
    <xf numFmtId="43" fontId="67" fillId="0" borderId="20" xfId="90" applyNumberFormat="1" applyFont="1" applyBorder="1" applyAlignment="1"/>
    <xf numFmtId="0" fontId="70" fillId="0" borderId="29" xfId="91" applyFont="1" applyBorder="1" applyAlignment="1">
      <alignment horizontal="center"/>
    </xf>
    <xf numFmtId="0" fontId="28" fillId="0" borderId="59" xfId="91" applyFont="1" applyBorder="1"/>
    <xf numFmtId="49" fontId="70" fillId="0" borderId="11" xfId="91" applyNumberFormat="1" applyFont="1" applyBorder="1" applyAlignment="1">
      <alignment horizontal="center"/>
    </xf>
    <xf numFmtId="49" fontId="70" fillId="0" borderId="20" xfId="91" applyNumberFormat="1" applyFont="1" applyBorder="1" applyAlignment="1">
      <alignment horizontal="left"/>
    </xf>
    <xf numFmtId="0" fontId="70" fillId="0" borderId="20" xfId="91" applyFont="1" applyBorder="1" applyAlignment="1"/>
    <xf numFmtId="41" fontId="70" fillId="0" borderId="20" xfId="90" applyNumberFormat="1" applyFont="1" applyBorder="1" applyAlignment="1"/>
    <xf numFmtId="43" fontId="70" fillId="0" borderId="20" xfId="90" applyNumberFormat="1" applyFont="1" applyBorder="1" applyAlignment="1"/>
    <xf numFmtId="0" fontId="79" fillId="0" borderId="29" xfId="91" applyFont="1" applyBorder="1" applyAlignment="1">
      <alignment horizontal="center"/>
    </xf>
    <xf numFmtId="49" fontId="79" fillId="0" borderId="11" xfId="91" applyNumberFormat="1" applyFont="1" applyBorder="1" applyAlignment="1">
      <alignment horizontal="center"/>
    </xf>
    <xf numFmtId="49" fontId="79" fillId="0" borderId="20" xfId="91" applyNumberFormat="1" applyFont="1" applyBorder="1" applyAlignment="1">
      <alignment horizontal="left"/>
    </xf>
    <xf numFmtId="0" fontId="79" fillId="0" borderId="20" xfId="91" applyFont="1" applyBorder="1" applyAlignment="1"/>
    <xf numFmtId="41" fontId="79" fillId="0" borderId="20" xfId="90" applyNumberFormat="1" applyFont="1" applyBorder="1" applyAlignment="1"/>
    <xf numFmtId="43" fontId="79" fillId="0" borderId="20" xfId="90" applyNumberFormat="1" applyFont="1" applyBorder="1" applyAlignment="1"/>
    <xf numFmtId="0" fontId="12" fillId="0" borderId="29" xfId="91" applyFont="1" applyBorder="1" applyAlignment="1">
      <alignment horizontal="center"/>
    </xf>
    <xf numFmtId="0" fontId="13" fillId="0" borderId="59" xfId="90" applyFont="1" applyBorder="1"/>
    <xf numFmtId="0" fontId="13" fillId="0" borderId="11" xfId="90" applyFont="1" applyBorder="1"/>
    <xf numFmtId="0" fontId="13" fillId="0" borderId="11" xfId="90" applyFont="1" applyBorder="1" applyAlignment="1">
      <alignment horizontal="center"/>
    </xf>
    <xf numFmtId="49" fontId="13" fillId="0" borderId="20" xfId="90" applyNumberFormat="1" applyFont="1" applyBorder="1" applyAlignment="1">
      <alignment horizontal="center"/>
    </xf>
    <xf numFmtId="49" fontId="13" fillId="0" borderId="20" xfId="90" applyNumberFormat="1" applyFont="1" applyBorder="1" applyAlignment="1"/>
    <xf numFmtId="41" fontId="13" fillId="0" borderId="20" xfId="90" applyNumberFormat="1" applyFont="1" applyBorder="1" applyAlignment="1"/>
    <xf numFmtId="43" fontId="12" fillId="0" borderId="20" xfId="90" applyNumberFormat="1" applyFont="1" applyBorder="1" applyAlignment="1"/>
    <xf numFmtId="0" fontId="13" fillId="0" borderId="59" xfId="91" applyFont="1" applyBorder="1"/>
    <xf numFmtId="49" fontId="26" fillId="0" borderId="11" xfId="91" applyNumberFormat="1" applyFont="1" applyBorder="1" applyAlignment="1">
      <alignment horizontal="center"/>
    </xf>
    <xf numFmtId="49" fontId="26" fillId="0" borderId="20" xfId="91" applyNumberFormat="1" applyFont="1" applyBorder="1" applyAlignment="1">
      <alignment horizontal="left"/>
    </xf>
    <xf numFmtId="0" fontId="26" fillId="0" borderId="20" xfId="91" applyFont="1" applyBorder="1" applyAlignment="1"/>
    <xf numFmtId="41" fontId="26" fillId="0" borderId="20" xfId="90" applyNumberFormat="1" applyFont="1" applyBorder="1" applyAlignment="1"/>
    <xf numFmtId="41" fontId="26" fillId="0" borderId="20" xfId="90" applyNumberFormat="1" applyFont="1" applyFill="1" applyBorder="1" applyAlignment="1"/>
    <xf numFmtId="49" fontId="79" fillId="0" borderId="11" xfId="90" applyNumberFormat="1" applyFont="1" applyBorder="1" applyAlignment="1">
      <alignment horizontal="center"/>
    </xf>
    <xf numFmtId="49" fontId="79" fillId="0" borderId="20" xfId="90" applyNumberFormat="1" applyFont="1" applyBorder="1" applyAlignment="1">
      <alignment horizontal="left"/>
    </xf>
    <xf numFmtId="49" fontId="79" fillId="0" borderId="20" xfId="90" applyNumberFormat="1" applyFont="1" applyBorder="1" applyAlignment="1">
      <alignment wrapText="1"/>
    </xf>
    <xf numFmtId="0" fontId="13" fillId="0" borderId="20" xfId="90" applyFont="1" applyBorder="1" applyAlignment="1"/>
    <xf numFmtId="0" fontId="13" fillId="0" borderId="20" xfId="90" applyFont="1" applyBorder="1" applyAlignment="1">
      <alignment horizontal="left"/>
    </xf>
    <xf numFmtId="49" fontId="79" fillId="0" borderId="20" xfId="90" applyNumberFormat="1" applyFont="1" applyBorder="1" applyAlignment="1">
      <alignment horizontal="center"/>
    </xf>
    <xf numFmtId="0" fontId="79" fillId="0" borderId="20" xfId="90" applyFont="1" applyBorder="1" applyAlignment="1">
      <alignment horizontal="justify"/>
    </xf>
    <xf numFmtId="49" fontId="26" fillId="0" borderId="11" xfId="91" applyNumberFormat="1" applyFont="1" applyFill="1" applyBorder="1" applyAlignment="1" applyProtection="1">
      <alignment horizontal="center"/>
      <protection locked="0"/>
    </xf>
    <xf numFmtId="49" fontId="26" fillId="0" borderId="20" xfId="91" applyNumberFormat="1" applyFont="1" applyBorder="1" applyAlignment="1">
      <alignment horizontal="center"/>
    </xf>
    <xf numFmtId="41" fontId="26" fillId="0" borderId="20" xfId="91" applyNumberFormat="1" applyFont="1" applyBorder="1" applyAlignment="1"/>
    <xf numFmtId="0" fontId="12" fillId="0" borderId="59" xfId="91" applyFont="1" applyBorder="1"/>
    <xf numFmtId="49" fontId="12" fillId="0" borderId="11" xfId="91" applyNumberFormat="1" applyFont="1" applyFill="1" applyBorder="1" applyAlignment="1" applyProtection="1">
      <alignment horizontal="center"/>
      <protection locked="0"/>
    </xf>
    <xf numFmtId="49" fontId="79" fillId="0" borderId="20" xfId="91" applyNumberFormat="1" applyFont="1" applyBorder="1" applyAlignment="1">
      <alignment horizontal="center"/>
    </xf>
    <xf numFmtId="41" fontId="79" fillId="0" borderId="20" xfId="91" applyNumberFormat="1" applyFont="1" applyBorder="1" applyAlignment="1"/>
    <xf numFmtId="49" fontId="12" fillId="0" borderId="0" xfId="91" applyNumberFormat="1" applyFont="1" applyFill="1" applyBorder="1" applyAlignment="1" applyProtection="1">
      <alignment horizontal="center"/>
      <protection locked="0"/>
    </xf>
    <xf numFmtId="1" fontId="10" fillId="0" borderId="16" xfId="90" applyNumberFormat="1" applyFont="1" applyFill="1" applyBorder="1" applyAlignment="1">
      <alignment horizontal="left" vertical="top" wrapText="1"/>
    </xf>
    <xf numFmtId="1" fontId="12" fillId="0" borderId="16" xfId="90" applyNumberFormat="1" applyFont="1" applyFill="1" applyBorder="1" applyAlignment="1">
      <alignment horizontal="center"/>
    </xf>
    <xf numFmtId="0" fontId="12" fillId="0" borderId="29" xfId="90" applyFont="1" applyBorder="1" applyAlignment="1"/>
    <xf numFmtId="41" fontId="12" fillId="0" borderId="20" xfId="91" applyNumberFormat="1" applyFont="1" applyBorder="1" applyAlignment="1"/>
    <xf numFmtId="49" fontId="80" fillId="0" borderId="0" xfId="91" applyNumberFormat="1" applyFont="1" applyBorder="1" applyAlignment="1">
      <alignment horizontal="center"/>
    </xf>
    <xf numFmtId="1" fontId="12" fillId="0" borderId="60" xfId="90" applyNumberFormat="1" applyFont="1" applyFill="1" applyBorder="1" applyAlignment="1">
      <alignment horizontal="center"/>
    </xf>
    <xf numFmtId="49" fontId="12" fillId="0" borderId="29" xfId="90" applyNumberFormat="1" applyFont="1" applyBorder="1" applyAlignment="1"/>
    <xf numFmtId="0" fontId="12" fillId="0" borderId="29" xfId="90" applyNumberFormat="1" applyFont="1" applyFill="1" applyBorder="1" applyAlignment="1">
      <alignment horizontal="left"/>
    </xf>
    <xf numFmtId="49" fontId="12" fillId="0" borderId="11" xfId="91" applyNumberFormat="1" applyFont="1" applyBorder="1" applyAlignment="1">
      <alignment horizontal="center"/>
    </xf>
    <xf numFmtId="49" fontId="12" fillId="0" borderId="20" xfId="91" applyNumberFormat="1" applyFont="1" applyBorder="1" applyAlignment="1">
      <alignment horizontal="center"/>
    </xf>
    <xf numFmtId="0" fontId="12" fillId="0" borderId="20" xfId="91" applyFont="1" applyBorder="1" applyAlignment="1"/>
    <xf numFmtId="41" fontId="12" fillId="0" borderId="20" xfId="90" applyNumberFormat="1" applyFont="1" applyBorder="1" applyAlignment="1"/>
    <xf numFmtId="49" fontId="12" fillId="0" borderId="20" xfId="90" applyNumberFormat="1" applyFont="1" applyBorder="1" applyAlignment="1"/>
    <xf numFmtId="49" fontId="12" fillId="0" borderId="0" xfId="91" applyNumberFormat="1" applyFont="1" applyBorder="1" applyAlignment="1">
      <alignment horizontal="center"/>
    </xf>
    <xf numFmtId="49" fontId="12" fillId="0" borderId="60" xfId="91" applyNumberFormat="1" applyFont="1" applyBorder="1" applyAlignment="1">
      <alignment horizontal="center"/>
    </xf>
    <xf numFmtId="0" fontId="12" fillId="0" borderId="20" xfId="90" applyFont="1" applyBorder="1" applyAlignment="1"/>
    <xf numFmtId="49" fontId="79" fillId="0" borderId="60" xfId="91" applyNumberFormat="1" applyFont="1" applyBorder="1" applyAlignment="1">
      <alignment horizontal="center"/>
    </xf>
    <xf numFmtId="43" fontId="13" fillId="0" borderId="20" xfId="90" applyNumberFormat="1" applyFont="1" applyBorder="1" applyAlignment="1"/>
    <xf numFmtId="49" fontId="79" fillId="0" borderId="0" xfId="91" applyNumberFormat="1" applyFont="1" applyBorder="1" applyAlignment="1">
      <alignment horizontal="center"/>
    </xf>
    <xf numFmtId="0" fontId="12" fillId="0" borderId="20" xfId="90" applyFont="1" applyFill="1" applyBorder="1" applyAlignment="1"/>
    <xf numFmtId="0" fontId="12" fillId="26" borderId="29" xfId="91" applyFont="1" applyFill="1" applyBorder="1" applyAlignment="1">
      <alignment horizontal="center"/>
    </xf>
    <xf numFmtId="0" fontId="12" fillId="26" borderId="59" xfId="91" applyFont="1" applyFill="1" applyBorder="1"/>
    <xf numFmtId="49" fontId="12" fillId="26" borderId="11" xfId="91" applyNumberFormat="1" applyFont="1" applyFill="1" applyBorder="1" applyAlignment="1" applyProtection="1">
      <alignment horizontal="center"/>
      <protection locked="0"/>
    </xf>
    <xf numFmtId="49" fontId="79" fillId="26" borderId="0" xfId="91" applyNumberFormat="1" applyFont="1" applyFill="1" applyBorder="1" applyAlignment="1">
      <alignment horizontal="center"/>
    </xf>
    <xf numFmtId="1" fontId="12" fillId="26" borderId="60" xfId="90" applyNumberFormat="1" applyFont="1" applyFill="1" applyBorder="1" applyAlignment="1">
      <alignment horizontal="center"/>
    </xf>
    <xf numFmtId="0" fontId="12" fillId="26" borderId="20" xfId="90" applyFont="1" applyFill="1" applyBorder="1" applyAlignment="1"/>
    <xf numFmtId="41" fontId="12" fillId="26" borderId="20" xfId="91" applyNumberFormat="1" applyFont="1" applyFill="1" applyBorder="1" applyAlignment="1"/>
    <xf numFmtId="43" fontId="13" fillId="26" borderId="20" xfId="90" applyNumberFormat="1" applyFont="1" applyFill="1" applyBorder="1" applyAlignment="1"/>
    <xf numFmtId="0" fontId="10" fillId="26" borderId="0" xfId="90" applyFill="1"/>
    <xf numFmtId="0" fontId="12" fillId="0" borderId="29" xfId="91" applyFont="1" applyFill="1" applyBorder="1" applyAlignment="1">
      <alignment horizontal="center"/>
    </xf>
    <xf numFmtId="0" fontId="12" fillId="0" borderId="59" xfId="91" applyFont="1" applyFill="1" applyBorder="1"/>
    <xf numFmtId="49" fontId="12" fillId="0" borderId="11" xfId="91" applyNumberFormat="1" applyFont="1" applyFill="1" applyBorder="1" applyAlignment="1">
      <alignment horizontal="center"/>
    </xf>
    <xf numFmtId="49" fontId="12" fillId="0" borderId="20" xfId="91" applyNumberFormat="1" applyFont="1" applyFill="1" applyBorder="1" applyAlignment="1">
      <alignment horizontal="center"/>
    </xf>
    <xf numFmtId="0" fontId="12" fillId="0" borderId="20" xfId="91" applyFont="1" applyFill="1" applyBorder="1" applyAlignment="1"/>
    <xf numFmtId="0" fontId="10" fillId="0" borderId="0" xfId="90" applyFill="1"/>
    <xf numFmtId="41" fontId="12" fillId="0" borderId="20" xfId="91" applyNumberFormat="1" applyFont="1" applyFill="1" applyBorder="1" applyAlignment="1"/>
    <xf numFmtId="49" fontId="12" fillId="26" borderId="11" xfId="91" applyNumberFormat="1" applyFont="1" applyFill="1" applyBorder="1" applyAlignment="1">
      <alignment horizontal="center"/>
    </xf>
    <xf numFmtId="49" fontId="12" fillId="26" borderId="20" xfId="91" applyNumberFormat="1" applyFont="1" applyFill="1" applyBorder="1" applyAlignment="1">
      <alignment horizontal="center"/>
    </xf>
    <xf numFmtId="0" fontId="12" fillId="26" borderId="20" xfId="91" applyFont="1" applyFill="1" applyBorder="1" applyAlignment="1"/>
    <xf numFmtId="41" fontId="70" fillId="0" borderId="20" xfId="91" applyNumberFormat="1" applyFont="1" applyBorder="1" applyAlignment="1"/>
    <xf numFmtId="0" fontId="12" fillId="0" borderId="23" xfId="91" applyFont="1" applyBorder="1" applyAlignment="1">
      <alignment horizontal="center"/>
    </xf>
    <xf numFmtId="0" fontId="12" fillId="0" borderId="69" xfId="91" applyFont="1" applyBorder="1"/>
    <xf numFmtId="49" fontId="12" fillId="0" borderId="70" xfId="91" applyNumberFormat="1" applyFont="1" applyFill="1" applyBorder="1" applyAlignment="1" applyProtection="1">
      <alignment horizontal="center"/>
      <protection locked="0"/>
    </xf>
    <xf numFmtId="49" fontId="12" fillId="0" borderId="70" xfId="91" applyNumberFormat="1" applyFont="1" applyBorder="1" applyAlignment="1">
      <alignment horizontal="center"/>
    </xf>
    <xf numFmtId="49" fontId="12" fillId="0" borderId="24" xfId="91" applyNumberFormat="1" applyFont="1" applyBorder="1" applyAlignment="1">
      <alignment horizontal="center"/>
    </xf>
    <xf numFmtId="0" fontId="12" fillId="0" borderId="24" xfId="91" applyFont="1" applyBorder="1" applyAlignment="1"/>
    <xf numFmtId="41" fontId="12" fillId="0" borderId="24" xfId="91" applyNumberFormat="1" applyFont="1" applyBorder="1" applyAlignment="1"/>
    <xf numFmtId="43" fontId="12" fillId="0" borderId="24" xfId="90" applyNumberFormat="1" applyFont="1" applyBorder="1" applyAlignment="1"/>
    <xf numFmtId="0" fontId="10" fillId="0" borderId="0" xfId="90" applyAlignment="1">
      <alignment wrapText="1"/>
    </xf>
    <xf numFmtId="41" fontId="78" fillId="0" borderId="20" xfId="91" applyNumberFormat="1" applyFont="1" applyBorder="1" applyAlignment="1"/>
    <xf numFmtId="43" fontId="69" fillId="0" borderId="20" xfId="90" applyNumberFormat="1" applyFont="1" applyBorder="1" applyAlignment="1"/>
    <xf numFmtId="49" fontId="26" fillId="0" borderId="59" xfId="91" applyNumberFormat="1" applyFont="1" applyBorder="1" applyAlignment="1">
      <alignment horizontal="center"/>
    </xf>
    <xf numFmtId="49" fontId="26" fillId="0" borderId="11" xfId="91" applyNumberFormat="1" applyFont="1" applyBorder="1" applyAlignment="1">
      <alignment horizontal="center" vertical="top"/>
    </xf>
    <xf numFmtId="0" fontId="68" fillId="0" borderId="20" xfId="91" applyFont="1" applyBorder="1" applyAlignment="1">
      <alignment horizontal="center"/>
    </xf>
    <xf numFmtId="0" fontId="26" fillId="0" borderId="20" xfId="91" applyFont="1" applyBorder="1" applyAlignment="1">
      <alignment horizontal="left"/>
    </xf>
    <xf numFmtId="0" fontId="80" fillId="0" borderId="59" xfId="91" applyFont="1" applyBorder="1"/>
    <xf numFmtId="0" fontId="80" fillId="0" borderId="11" xfId="91" applyFont="1" applyBorder="1"/>
    <xf numFmtId="0" fontId="79" fillId="0" borderId="20" xfId="90" applyFont="1" applyBorder="1" applyAlignment="1">
      <alignment wrapText="1"/>
    </xf>
    <xf numFmtId="49" fontId="12" fillId="0" borderId="20" xfId="90" applyNumberFormat="1" applyFont="1" applyBorder="1" applyAlignment="1">
      <alignment horizontal="left"/>
    </xf>
    <xf numFmtId="0" fontId="12" fillId="0" borderId="20" xfId="90" applyFont="1" applyBorder="1" applyAlignment="1">
      <alignment wrapText="1"/>
    </xf>
    <xf numFmtId="0" fontId="10" fillId="0" borderId="59" xfId="91" applyBorder="1"/>
    <xf numFmtId="0" fontId="10" fillId="0" borderId="11" xfId="91" applyBorder="1"/>
    <xf numFmtId="49" fontId="13" fillId="0" borderId="20" xfId="90" applyNumberFormat="1" applyFont="1" applyBorder="1" applyAlignment="1">
      <alignment horizontal="left"/>
    </xf>
    <xf numFmtId="0" fontId="13" fillId="0" borderId="11" xfId="91" applyFont="1" applyBorder="1"/>
    <xf numFmtId="0" fontId="13" fillId="0" borderId="20" xfId="90" applyFont="1" applyBorder="1" applyAlignment="1">
      <alignment wrapText="1"/>
    </xf>
    <xf numFmtId="49" fontId="13" fillId="0" borderId="20" xfId="90" applyNumberFormat="1" applyFont="1" applyBorder="1" applyAlignment="1">
      <alignment wrapText="1"/>
    </xf>
    <xf numFmtId="0" fontId="12" fillId="0" borderId="11" xfId="91" applyFont="1" applyBorder="1"/>
    <xf numFmtId="0" fontId="12" fillId="0" borderId="11" xfId="90" applyFont="1" applyBorder="1" applyAlignment="1">
      <alignment horizontal="center"/>
    </xf>
    <xf numFmtId="49" fontId="12" fillId="0" borderId="20" xfId="90" applyNumberFormat="1" applyFont="1" applyBorder="1" applyAlignment="1">
      <alignment horizontal="center"/>
    </xf>
    <xf numFmtId="49" fontId="12" fillId="0" borderId="20" xfId="90" applyNumberFormat="1" applyFont="1" applyBorder="1" applyAlignment="1">
      <alignment wrapText="1"/>
    </xf>
    <xf numFmtId="49" fontId="79" fillId="0" borderId="20" xfId="90" applyNumberFormat="1" applyFont="1" applyBorder="1" applyAlignment="1"/>
    <xf numFmtId="0" fontId="79" fillId="0" borderId="20" xfId="90" applyFont="1" applyBorder="1" applyAlignment="1"/>
    <xf numFmtId="0" fontId="10" fillId="0" borderId="23" xfId="90" applyBorder="1"/>
    <xf numFmtId="0" fontId="10" fillId="0" borderId="69" xfId="90" applyBorder="1" applyAlignment="1">
      <alignment wrapText="1"/>
    </xf>
    <xf numFmtId="0" fontId="10" fillId="0" borderId="70" xfId="90" applyBorder="1" applyAlignment="1">
      <alignment wrapText="1"/>
    </xf>
    <xf numFmtId="0" fontId="81" fillId="0" borderId="24" xfId="90" applyFont="1" applyBorder="1" applyAlignment="1">
      <alignment horizontal="left" wrapText="1"/>
    </xf>
    <xf numFmtId="0" fontId="81" fillId="0" borderId="24" xfId="90" applyFont="1" applyBorder="1" applyAlignment="1">
      <alignment wrapText="1"/>
    </xf>
    <xf numFmtId="41" fontId="10" fillId="0" borderId="24" xfId="90" applyNumberFormat="1" applyBorder="1" applyAlignment="1"/>
    <xf numFmtId="43" fontId="79" fillId="0" borderId="23" xfId="90" applyNumberFormat="1" applyFont="1" applyBorder="1" applyAlignment="1"/>
    <xf numFmtId="0" fontId="7" fillId="0" borderId="0" xfId="79" applyFont="1" applyFill="1" applyAlignment="1">
      <alignment horizontal="justify" wrapText="1"/>
    </xf>
    <xf numFmtId="0" fontId="7" fillId="0" borderId="0" xfId="79" applyFont="1" applyFill="1" applyAlignment="1">
      <alignment wrapText="1"/>
    </xf>
    <xf numFmtId="0" fontId="7" fillId="0" borderId="14" xfId="79" applyFont="1" applyFill="1" applyBorder="1" applyAlignment="1">
      <alignment horizontal="center"/>
    </xf>
    <xf numFmtId="0" fontId="7" fillId="0" borderId="14" xfId="79" applyFont="1" applyFill="1" applyBorder="1" applyAlignment="1">
      <alignment horizontal="center" wrapText="1"/>
    </xf>
    <xf numFmtId="49" fontId="48" fillId="0" borderId="14" xfId="79" applyNumberFormat="1" applyFont="1" applyFill="1" applyBorder="1" applyAlignment="1">
      <alignment horizontal="center" vertical="center"/>
    </xf>
    <xf numFmtId="0" fontId="48" fillId="0" borderId="39" xfId="79" applyFont="1" applyFill="1" applyBorder="1" applyAlignment="1">
      <alignment horizontal="center" vertical="center" wrapText="1"/>
    </xf>
    <xf numFmtId="0" fontId="48" fillId="0" borderId="51" xfId="79" applyFont="1" applyFill="1" applyBorder="1" applyAlignment="1"/>
    <xf numFmtId="0" fontId="48" fillId="0" borderId="40" xfId="79" applyFont="1" applyFill="1" applyBorder="1" applyAlignment="1"/>
    <xf numFmtId="17" fontId="48" fillId="0" borderId="0" xfId="85" applyNumberFormat="1" applyFont="1" applyBorder="1" applyAlignment="1">
      <alignment horizontal="center"/>
    </xf>
    <xf numFmtId="0" fontId="48" fillId="0" borderId="0" xfId="85" applyFont="1" applyBorder="1" applyAlignment="1">
      <alignment horizontal="center"/>
    </xf>
    <xf numFmtId="4" fontId="48" fillId="0" borderId="14" xfId="85" applyNumberFormat="1" applyFont="1" applyFill="1" applyBorder="1" applyAlignment="1">
      <alignment wrapText="1"/>
    </xf>
    <xf numFmtId="0" fontId="48" fillId="0" borderId="14" xfId="79" applyFont="1" applyFill="1" applyBorder="1" applyAlignment="1">
      <alignment horizontal="center" wrapText="1"/>
    </xf>
    <xf numFmtId="0" fontId="11" fillId="0" borderId="0" xfId="79" applyFont="1" applyFill="1" applyAlignment="1">
      <alignment horizontal="center" wrapText="1"/>
    </xf>
    <xf numFmtId="0" fontId="11" fillId="0" borderId="0" xfId="79" applyFont="1" applyAlignment="1">
      <alignment horizontal="center" wrapText="1"/>
    </xf>
    <xf numFmtId="0" fontId="11" fillId="0" borderId="14" xfId="79" applyFont="1" applyFill="1" applyBorder="1" applyAlignment="1">
      <alignment horizontal="center" vertical="center" wrapText="1"/>
    </xf>
    <xf numFmtId="0" fontId="11" fillId="0" borderId="14" xfId="79" applyFont="1" applyFill="1" applyBorder="1" applyAlignment="1">
      <alignment horizontal="center" vertical="center"/>
    </xf>
    <xf numFmtId="0" fontId="59" fillId="25" borderId="0" xfId="79" applyFont="1" applyFill="1" applyBorder="1" applyAlignment="1">
      <alignment horizontal="left" vertical="top" wrapText="1"/>
    </xf>
    <xf numFmtId="0" fontId="7" fillId="0" borderId="37" xfId="79" applyFont="1" applyFill="1" applyBorder="1" applyAlignment="1">
      <alignment horizontal="center" vertical="center"/>
    </xf>
    <xf numFmtId="0" fontId="7" fillId="0" borderId="37" xfId="79" applyFont="1" applyBorder="1" applyAlignment="1">
      <alignment horizontal="center" vertical="center"/>
    </xf>
    <xf numFmtId="0" fontId="59" fillId="25" borderId="0" xfId="79" applyFont="1" applyFill="1" applyBorder="1" applyAlignment="1">
      <alignment vertical="top" wrapText="1"/>
    </xf>
    <xf numFmtId="0" fontId="55" fillId="0" borderId="0" xfId="79" applyFont="1" applyFill="1" applyBorder="1" applyAlignment="1">
      <alignment horizontal="center" vertical="center"/>
    </xf>
    <xf numFmtId="0" fontId="7" fillId="0" borderId="0" xfId="79" applyFill="1" applyBorder="1" applyAlignment="1"/>
    <xf numFmtId="0" fontId="62" fillId="0" borderId="15" xfId="79" applyFont="1" applyFill="1" applyBorder="1" applyAlignment="1">
      <alignment horizontal="center" vertical="center"/>
    </xf>
    <xf numFmtId="0" fontId="62" fillId="0" borderId="13" xfId="79" applyFont="1" applyFill="1" applyBorder="1" applyAlignment="1">
      <alignment horizontal="center" vertical="center"/>
    </xf>
    <xf numFmtId="0" fontId="62" fillId="0" borderId="15" xfId="79" applyFont="1" applyFill="1" applyBorder="1" applyAlignment="1">
      <alignment horizontal="center" vertical="center" wrapText="1"/>
    </xf>
    <xf numFmtId="0" fontId="62" fillId="0" borderId="13" xfId="79" applyFont="1" applyFill="1" applyBorder="1" applyAlignment="1">
      <alignment horizontal="center" vertical="center" wrapText="1"/>
    </xf>
    <xf numFmtId="4" fontId="62" fillId="0" borderId="15" xfId="79" applyNumberFormat="1" applyFont="1" applyFill="1" applyBorder="1" applyAlignment="1">
      <alignment horizontal="center" vertical="center" wrapText="1"/>
    </xf>
    <xf numFmtId="4" fontId="62" fillId="0" borderId="13" xfId="79" applyNumberFormat="1" applyFont="1" applyFill="1" applyBorder="1" applyAlignment="1">
      <alignment horizontal="center" vertical="center" wrapText="1"/>
    </xf>
    <xf numFmtId="0" fontId="7" fillId="0" borderId="15" xfId="79" applyFont="1" applyFill="1" applyBorder="1" applyAlignment="1">
      <alignment vertical="center"/>
    </xf>
    <xf numFmtId="0" fontId="7" fillId="0" borderId="16" xfId="79" applyFill="1" applyBorder="1" applyAlignment="1">
      <alignment vertical="center"/>
    </xf>
    <xf numFmtId="0" fontId="7" fillId="0" borderId="13" xfId="79" applyFill="1" applyBorder="1" applyAlignment="1">
      <alignment vertical="center"/>
    </xf>
    <xf numFmtId="0" fontId="7" fillId="0" borderId="15" xfId="79" applyFont="1" applyFill="1" applyBorder="1" applyAlignment="1">
      <alignment horizontal="center" vertical="center"/>
    </xf>
    <xf numFmtId="0" fontId="7" fillId="0" borderId="16" xfId="79" applyFill="1" applyBorder="1" applyAlignment="1">
      <alignment horizontal="center" vertical="center"/>
    </xf>
    <xf numFmtId="0" fontId="7" fillId="0" borderId="13" xfId="79" applyFill="1" applyBorder="1" applyAlignment="1">
      <alignment horizontal="center" vertical="center"/>
    </xf>
    <xf numFmtId="0" fontId="7" fillId="0" borderId="15" xfId="79" applyFont="1" applyFill="1" applyBorder="1" applyAlignment="1">
      <alignment vertical="center" wrapText="1"/>
    </xf>
    <xf numFmtId="0" fontId="62" fillId="0" borderId="39" xfId="79" applyFont="1" applyFill="1" applyBorder="1" applyAlignment="1">
      <alignment horizontal="center"/>
    </xf>
    <xf numFmtId="0" fontId="62" fillId="0" borderId="51" xfId="79" applyFont="1" applyFill="1" applyBorder="1" applyAlignment="1">
      <alignment horizontal="center"/>
    </xf>
    <xf numFmtId="0" fontId="62" fillId="0" borderId="40" xfId="79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92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Akcia" xfId="19"/>
    <cellStyle name="Cena_Sk" xfId="20"/>
    <cellStyle name="Comma [0]" xfId="21"/>
    <cellStyle name="Currency [0]" xfId="22"/>
    <cellStyle name="Čiarka" xfId="65" builtinId="3"/>
    <cellStyle name="Čiarka 2" xfId="69"/>
    <cellStyle name="Čiarka 3" xfId="71"/>
    <cellStyle name="Čiarka 4" xfId="73"/>
    <cellStyle name="Čiarka 5" xfId="75"/>
    <cellStyle name="Čiarka 6" xfId="77"/>
    <cellStyle name="Date" xfId="23"/>
    <cellStyle name="Dobrá" xfId="24" builtinId="26" customBuiltin="1"/>
    <cellStyle name="Euro" xfId="25"/>
    <cellStyle name="Fixed" xfId="26"/>
    <cellStyle name="Heading1" xfId="27"/>
    <cellStyle name="Heading2" xfId="28"/>
    <cellStyle name="Kontrolná bunka" xfId="29" builtinId="23" customBuiltin="1"/>
    <cellStyle name="Mena" xfId="81" builtinId="4"/>
    <cellStyle name="Nadpis 1" xfId="30" builtinId="16" customBuiltin="1"/>
    <cellStyle name="Nadpis 2" xfId="31" builtinId="17" customBuiltin="1"/>
    <cellStyle name="Nadpis 3" xfId="32" builtinId="18" customBuiltin="1"/>
    <cellStyle name="Nadpis 4" xfId="33" builtinId="19" customBuiltin="1"/>
    <cellStyle name="Nazov" xfId="34"/>
    <cellStyle name="Neutrálna" xfId="35" builtinId="28" customBuiltin="1"/>
    <cellStyle name="Normal_Book1" xfId="36"/>
    <cellStyle name="Normálna" xfId="0" builtinId="0"/>
    <cellStyle name="Normálna 10" xfId="90"/>
    <cellStyle name="Normálna 2" xfId="37"/>
    <cellStyle name="Normálna 2 2" xfId="79"/>
    <cellStyle name="Normálna 3" xfId="66"/>
    <cellStyle name="Normálna 4" xfId="67"/>
    <cellStyle name="Normálna 5" xfId="70"/>
    <cellStyle name="Normálna 6" xfId="72"/>
    <cellStyle name="Normálna 7" xfId="74"/>
    <cellStyle name="Normálna 8" xfId="78"/>
    <cellStyle name="Normálna 9" xfId="80"/>
    <cellStyle name="normálne_AA1_spôsoby vymáhania_12_10 " xfId="68"/>
    <cellStyle name="normálne_AA1_spôsoby vymáhania_12_10  2" xfId="85"/>
    <cellStyle name="normálne_Časový vývoj SP od roku 95 - 2001" xfId="87"/>
    <cellStyle name="normálne_Hárok1_Zošit1" xfId="88"/>
    <cellStyle name="normálne_Mesač.prehľad P aV apríl 2006" xfId="38"/>
    <cellStyle name="normálne_nový výkaz upravený " xfId="39"/>
    <cellStyle name="normálne_plnenie investície 2006" xfId="91"/>
    <cellStyle name="normálne_Prílohy č. 1a ... (tvorba fondov 2007)" xfId="83"/>
    <cellStyle name="normálne_Prílohy k správe k 30.11.2010 - ústredie" xfId="82"/>
    <cellStyle name="normálne_Skutočnosť k 31.8.2010 - vzorce" xfId="40"/>
    <cellStyle name="normálne_Skutočnosť k 31.8.2010 - vzorce 2" xfId="76"/>
    <cellStyle name="normálne_Výdavky ZFNP 2007 - do správy" xfId="41"/>
    <cellStyle name="normálne_Zdravotnícke zariadenia ku dňu 31.12.2005" xfId="86"/>
    <cellStyle name="normálne_Zošit1" xfId="89"/>
    <cellStyle name="normálne_Zošit2" xfId="42"/>
    <cellStyle name="normální 2" xfId="43"/>
    <cellStyle name="normální_15.6.07 východ.+rozpočet 08-10" xfId="44"/>
    <cellStyle name="Percentá 2" xfId="84"/>
    <cellStyle name="Popis" xfId="45"/>
    <cellStyle name="Poznámka" xfId="46" builtinId="10" customBuiltin="1"/>
    <cellStyle name="Prepojená bunka" xfId="47" builtinId="24" customBuiltin="1"/>
    <cellStyle name="ProductNo." xfId="48"/>
    <cellStyle name="Spolu" xfId="49" builtinId="25" customBuiltin="1"/>
    <cellStyle name="Text upozornenia" xfId="50" builtinId="11" customBuiltin="1"/>
    <cellStyle name="Titul" xfId="51" builtinId="15" customBuiltin="1"/>
    <cellStyle name="Total" xfId="52"/>
    <cellStyle name="Upozornenie" xfId="53"/>
    <cellStyle name="Vstup" xfId="54" builtinId="20" customBuiltin="1"/>
    <cellStyle name="Výpočet" xfId="55" builtinId="22" customBuiltin="1"/>
    <cellStyle name="Výstup" xfId="56" builtinId="21" customBuiltin="1"/>
    <cellStyle name="Vysvetľujúci text" xfId="57" builtinId="53" customBuiltin="1"/>
    <cellStyle name="Zlá" xfId="58" builtinId="27" customBuiltin="1"/>
    <cellStyle name="Zvýraznenie1" xfId="59" builtinId="29" customBuiltin="1"/>
    <cellStyle name="Zvýraznenie2" xfId="60" builtinId="33" customBuiltin="1"/>
    <cellStyle name="Zvýraznenie3" xfId="61" builtinId="37" customBuiltin="1"/>
    <cellStyle name="Zvýraznenie4" xfId="62" builtinId="41" customBuiltin="1"/>
    <cellStyle name="Zvýraznenie5" xfId="63" builtinId="45" customBuiltin="1"/>
    <cellStyle name="Zvýraznenie6" xfId="64" builtinId="49" customBuiltin="1"/>
  </cellStyles>
  <dxfs count="4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8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4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Vývoj skutočnch príjmov od EAO v roku 2012 v porovnaní s rozpisom rozpočtu na rok 2012 a skutočnými príjmami v roku 2011 a 2010</a:t>
            </a:r>
          </a:p>
        </c:rich>
      </c:tx>
      <c:layout>
        <c:manualLayout>
          <c:xMode val="edge"/>
          <c:yMode val="edge"/>
          <c:x val="0.11906184579157765"/>
          <c:y val="2.0139400416412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183431952662722E-2"/>
          <c:y val="0.1042386412504311"/>
          <c:w val="0.92011834319526631"/>
          <c:h val="0.7372491622775830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lgDash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3.9093072530220069E-2"/>
                  <c:y val="-3.3863890864035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12048289657825E-2"/>
                  <c:y val="-3.52157427947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5352108651730108E-2"/>
                  <c:y val="-4.6030558240335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5352108651730108E-2"/>
                  <c:y val="-5.008611403243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414896</c:v>
                </c:pt>
                <c:pt idx="1">
                  <c:v>408672</c:v>
                </c:pt>
                <c:pt idx="2">
                  <c:v>432577</c:v>
                </c:pt>
                <c:pt idx="3">
                  <c:v>424720</c:v>
                </c:pt>
                <c:pt idx="4">
                  <c:v>440925</c:v>
                </c:pt>
                <c:pt idx="5">
                  <c:v>442393</c:v>
                </c:pt>
                <c:pt idx="6">
                  <c:v>450483</c:v>
                </c:pt>
                <c:pt idx="7">
                  <c:v>449991</c:v>
                </c:pt>
                <c:pt idx="8">
                  <c:v>435192</c:v>
                </c:pt>
                <c:pt idx="9">
                  <c:v>453376</c:v>
                </c:pt>
                <c:pt idx="10">
                  <c:v>446136</c:v>
                </c:pt>
                <c:pt idx="11">
                  <c:v>548107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3.4999073595952924E-2"/>
                  <c:y val="-1.7844445485240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99073595952924E-2"/>
                  <c:y val="-1.2437144207474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73595952924E-2"/>
                  <c:y val="2.0007408574360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4105651889466595E-3"/>
                  <c:y val="1.081481544559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389552</c:v>
                </c:pt>
                <c:pt idx="1">
                  <c:v>389560</c:v>
                </c:pt>
                <c:pt idx="2">
                  <c:v>396486</c:v>
                </c:pt>
                <c:pt idx="3">
                  <c:v>409657</c:v>
                </c:pt>
                <c:pt idx="4">
                  <c:v>404592</c:v>
                </c:pt>
                <c:pt idx="5">
                  <c:v>409761</c:v>
                </c:pt>
                <c:pt idx="6">
                  <c:v>419820</c:v>
                </c:pt>
                <c:pt idx="7">
                  <c:v>416499</c:v>
                </c:pt>
                <c:pt idx="8">
                  <c:v>397403</c:v>
                </c:pt>
                <c:pt idx="9">
                  <c:v>419161</c:v>
                </c:pt>
                <c:pt idx="10">
                  <c:v>415393</c:v>
                </c:pt>
                <c:pt idx="11">
                  <c:v>512226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[7]graf!$B$10</c:f>
              <c:strCache>
                <c:ptCount val="1"/>
                <c:pt idx="0">
                  <c:v>príjmy od EAO spolu rok 2011 bez oddlženia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993366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layout>
                <c:manualLayout>
                  <c:x val="-1.5417557845758587E-2"/>
                  <c:y val="3.20351651814036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6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449599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[7]graf!$B$11</c:f>
              <c:strCache>
                <c:ptCount val="1"/>
                <c:pt idx="0">
                  <c:v>príjmy od EAO spolu rok 2011 vrátane oddlženia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tar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3.4063832626330434E-2"/>
                  <c:y val="1.3788889693140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222891635469876E-3"/>
                  <c:y val="-1.3450926710465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063832626330434E-2"/>
                  <c:y val="9.73333390104018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193976046637744E-2"/>
                  <c:y val="2.9808335071935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532919451156413E-4"/>
                  <c:y val="-1.6154630571865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413261</c:v>
                </c:pt>
                <c:pt idx="1">
                  <c:v>405617</c:v>
                </c:pt>
                <c:pt idx="2">
                  <c:v>430883</c:v>
                </c:pt>
                <c:pt idx="3">
                  <c:v>421427</c:v>
                </c:pt>
                <c:pt idx="4">
                  <c:v>437860</c:v>
                </c:pt>
                <c:pt idx="5">
                  <c:v>439195</c:v>
                </c:pt>
                <c:pt idx="6">
                  <c:v>447037</c:v>
                </c:pt>
                <c:pt idx="7">
                  <c:v>446355</c:v>
                </c:pt>
                <c:pt idx="8">
                  <c:v>431593</c:v>
                </c:pt>
                <c:pt idx="9">
                  <c:v>508667</c:v>
                </c:pt>
                <c:pt idx="10">
                  <c:v>442321</c:v>
                </c:pt>
                <c:pt idx="11">
                  <c:v>538382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[7]graf!$B$12</c:f>
              <c:strCache>
                <c:ptCount val="1"/>
                <c:pt idx="0">
                  <c:v>príjmy od EAO spolu rok 2012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pPr>
              <a:solidFill>
                <a:schemeClr val="accent4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baseline="0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38656"/>
        <c:axId val="144840192"/>
      </c:lineChart>
      <c:catAx>
        <c:axId val="1448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448401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4840192"/>
        <c:scaling>
          <c:orientation val="minMax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44838656"/>
        <c:crosses val="autoZero"/>
        <c:crossBetween val="between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0484186525761823"/>
          <c:w val="0.91815581085097497"/>
          <c:h val="5.59544287520810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0.63" l="0.75" r="0.33" t="0.63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sk-SK" sz="1200" b="0"/>
              <a:t>Pohľadávky na poistnom a príspevkoch na SDS celkom</a:t>
            </a:r>
            <a:r>
              <a:rPr lang="sk-SK" sz="1200" b="0" baseline="0"/>
              <a:t> (účet 316) v tis. Eur</a:t>
            </a:r>
            <a:endParaRPr lang="sk-SK" sz="12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2428854118557072E-2"/>
          <c:y val="0.22317425175964412"/>
          <c:w val="0.88658879013513869"/>
          <c:h val="0.6312922649374710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txPr>
              <a:bodyPr rot="-5400000" vert="horz"/>
              <a:lstStyle/>
              <a:p>
                <a:pPr>
                  <a:defRPr sz="110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[8]Hárok1!$A$6:$E$6</c:f>
              <c:strCache>
                <c:ptCount val="5"/>
                <c:pt idx="0">
                  <c:v>k 31.12.2010</c:v>
                </c:pt>
                <c:pt idx="1">
                  <c:v> k 31.12.2011</c:v>
                </c:pt>
                <c:pt idx="2">
                  <c:v> k 31.1.2012</c:v>
                </c:pt>
                <c:pt idx="3">
                  <c:v> k 29.2.2012</c:v>
                </c:pt>
                <c:pt idx="4">
                  <c:v>k 31.3.2012</c:v>
                </c:pt>
              </c:strCache>
            </c:strRef>
          </c:cat>
          <c:val>
            <c:numRef>
              <c:f>[8]Hárok1!$A$7:$E$7</c:f>
              <c:numCache>
                <c:formatCode>General</c:formatCode>
                <c:ptCount val="5"/>
                <c:pt idx="0">
                  <c:v>823205</c:v>
                </c:pt>
                <c:pt idx="1">
                  <c:v>563760</c:v>
                </c:pt>
                <c:pt idx="2">
                  <c:v>621385</c:v>
                </c:pt>
                <c:pt idx="3">
                  <c:v>615035</c:v>
                </c:pt>
                <c:pt idx="4">
                  <c:v>622232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4864768"/>
        <c:axId val="152273280"/>
      </c:barChart>
      <c:catAx>
        <c:axId val="144864768"/>
        <c:scaling>
          <c:orientation val="minMax"/>
        </c:scaling>
        <c:delete val="0"/>
        <c:axPos val="b"/>
        <c:numFmt formatCode="[$-41B]mmmm\ yy;@" sourceLinked="1"/>
        <c:majorTickMark val="out"/>
        <c:minorTickMark val="none"/>
        <c:tickLblPos val="nextTo"/>
        <c:crossAx val="152273280"/>
        <c:crosses val="autoZero"/>
        <c:auto val="1"/>
        <c:lblAlgn val="ctr"/>
        <c:lblOffset val="100"/>
        <c:noMultiLvlLbl val="1"/>
      </c:catAx>
      <c:valAx>
        <c:axId val="15227328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144864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2011 a 2012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85625646328852"/>
          <c:y val="0.1271186440677966"/>
          <c:w val="0.87280248190279219"/>
          <c:h val="0.60677966101694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[9]zdroj!$A$13</c:f>
              <c:strCache>
                <c:ptCount val="1"/>
                <c:pt idx="0">
                  <c:v>Správny fond v roku 2011 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[9]zdroj!$B$12:$D$12</c:f>
              <c:strCache>
                <c:ptCount val="3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</c:strCache>
            </c:strRef>
          </c:cat>
          <c:val>
            <c:numRef>
              <c:f>[9]zdroj!$B$13:$D$13</c:f>
              <c:numCache>
                <c:formatCode>General</c:formatCode>
                <c:ptCount val="3"/>
                <c:pt idx="0">
                  <c:v>7433561</c:v>
                </c:pt>
                <c:pt idx="1">
                  <c:v>9694312</c:v>
                </c:pt>
                <c:pt idx="2">
                  <c:v>9094152</c:v>
                </c:pt>
              </c:numCache>
            </c:numRef>
          </c:val>
        </c:ser>
        <c:ser>
          <c:idx val="2"/>
          <c:order val="1"/>
          <c:tx>
            <c:strRef>
              <c:f>[9]zdroj!$A$14</c:f>
              <c:strCache>
                <c:ptCount val="1"/>
                <c:pt idx="0">
                  <c:v>Správny fond v roku 2012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[9]zdroj!$B$12:$D$12</c:f>
              <c:strCache>
                <c:ptCount val="3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</c:strCache>
            </c:strRef>
          </c:cat>
          <c:val>
            <c:numRef>
              <c:f>[9]zdroj!$B$14:$D$14</c:f>
              <c:numCache>
                <c:formatCode>General</c:formatCode>
                <c:ptCount val="3"/>
                <c:pt idx="0">
                  <c:v>8606667</c:v>
                </c:pt>
                <c:pt idx="1">
                  <c:v>8662871</c:v>
                </c:pt>
                <c:pt idx="2">
                  <c:v>8342284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73216"/>
        <c:axId val="158512256"/>
      </c:barChart>
      <c:catAx>
        <c:axId val="158473216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5851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51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584732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263702171664946"/>
          <c:y val="0.86271186440677972"/>
          <c:w val="0.43019648397104449"/>
          <c:h val="8.135593220338982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168188</xdr:colOff>
      <xdr:row>50</xdr:row>
      <xdr:rowOff>60020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504825</xdr:colOff>
      <xdr:row>27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381000</xdr:rowOff>
    </xdr:from>
    <xdr:to>
      <xdr:col>0</xdr:col>
      <xdr:colOff>0</xdr:colOff>
      <xdr:row>10</xdr:row>
      <xdr:rowOff>400050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0" y="1000125"/>
          <a:ext cx="0" cy="33242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800000" mc:Ignorable="a14" a14:legacySpreadsheetColorIndex="3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381000</xdr:rowOff>
    </xdr:from>
    <xdr:to>
      <xdr:col>0</xdr:col>
      <xdr:colOff>0</xdr:colOff>
      <xdr:row>10</xdr:row>
      <xdr:rowOff>400050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0" y="1000125"/>
          <a:ext cx="0" cy="33242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800000" mc:Ignorable="a14" a14:legacySpreadsheetColorIndex="3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381000</xdr:rowOff>
    </xdr:from>
    <xdr:to>
      <xdr:col>0</xdr:col>
      <xdr:colOff>0</xdr:colOff>
      <xdr:row>10</xdr:row>
      <xdr:rowOff>400050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0" y="1000125"/>
          <a:ext cx="0" cy="33242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800000" mc:Ignorable="a14" a14:legacySpreadsheetColorIndex="3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381000</xdr:rowOff>
    </xdr:from>
    <xdr:to>
      <xdr:col>0</xdr:col>
      <xdr:colOff>0</xdr:colOff>
      <xdr:row>10</xdr:row>
      <xdr:rowOff>400050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0" y="1000125"/>
          <a:ext cx="0" cy="3324225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800000" mc:Ignorable="a14" a14:legacySpreadsheetColorIndex="37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GXSR5XIZ\graf%20I%20-XII%20%202011%20%20a%20janu&#225;r%20a&#382;%20marec%202012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A-DUR~1\LOCALS~1\Temp\7zO22.tmp\graf%20poh&#318;ad&#225;vky%20rok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rucknerova_j\Moje%20dokumenty\Jarmila\Rozbory\rok%202012\plnenie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2012</v>
          </cell>
          <cell r="C8">
            <v>414896</v>
          </cell>
          <cell r="D8">
            <v>408672</v>
          </cell>
          <cell r="E8">
            <v>432577</v>
          </cell>
          <cell r="F8">
            <v>424720</v>
          </cell>
          <cell r="G8">
            <v>440925</v>
          </cell>
          <cell r="H8">
            <v>442393</v>
          </cell>
          <cell r="I8">
            <v>450483</v>
          </cell>
          <cell r="J8">
            <v>449991</v>
          </cell>
          <cell r="K8">
            <v>435192</v>
          </cell>
          <cell r="L8">
            <v>453376</v>
          </cell>
          <cell r="M8">
            <v>446136</v>
          </cell>
          <cell r="N8">
            <v>548107</v>
          </cell>
        </row>
        <row r="9">
          <cell r="B9" t="str">
            <v>príjmy od EAO spolu rok 2010</v>
          </cell>
          <cell r="C9">
            <v>389552</v>
          </cell>
          <cell r="D9">
            <v>389560</v>
          </cell>
          <cell r="E9">
            <v>396486</v>
          </cell>
          <cell r="F9">
            <v>409657</v>
          </cell>
          <cell r="G9">
            <v>404592</v>
          </cell>
          <cell r="H9">
            <v>409761</v>
          </cell>
          <cell r="I9">
            <v>419820</v>
          </cell>
          <cell r="J9">
            <v>416499</v>
          </cell>
          <cell r="K9">
            <v>397403</v>
          </cell>
          <cell r="L9">
            <v>419161</v>
          </cell>
          <cell r="M9">
            <v>415393</v>
          </cell>
          <cell r="N9">
            <v>512226</v>
          </cell>
        </row>
        <row r="10">
          <cell r="B10" t="str">
            <v>príjmy od EAO spolu rok 2011 bez oddlženia</v>
          </cell>
          <cell r="C10">
            <v>413261</v>
          </cell>
          <cell r="D10">
            <v>405617</v>
          </cell>
          <cell r="E10">
            <v>430883</v>
          </cell>
          <cell r="F10">
            <v>421427</v>
          </cell>
          <cell r="G10">
            <v>437860</v>
          </cell>
          <cell r="H10">
            <v>439195</v>
          </cell>
          <cell r="I10">
            <v>447037</v>
          </cell>
          <cell r="J10">
            <v>446355</v>
          </cell>
          <cell r="K10">
            <v>431593</v>
          </cell>
          <cell r="L10">
            <v>449599</v>
          </cell>
          <cell r="M10">
            <v>442321</v>
          </cell>
          <cell r="N10">
            <v>538382</v>
          </cell>
        </row>
        <row r="11">
          <cell r="B11" t="str">
            <v>príjmy od EAO spolu rok 2011 vrátane oddlženia</v>
          </cell>
          <cell r="C11">
            <v>413261</v>
          </cell>
          <cell r="D11">
            <v>405617</v>
          </cell>
          <cell r="E11">
            <v>430883</v>
          </cell>
          <cell r="F11">
            <v>421427</v>
          </cell>
          <cell r="G11">
            <v>437860</v>
          </cell>
          <cell r="H11">
            <v>439195</v>
          </cell>
          <cell r="I11">
            <v>447037</v>
          </cell>
          <cell r="J11">
            <v>446355</v>
          </cell>
          <cell r="K11">
            <v>431593</v>
          </cell>
          <cell r="L11">
            <v>508667</v>
          </cell>
          <cell r="M11">
            <v>442321</v>
          </cell>
          <cell r="N11">
            <v>538382</v>
          </cell>
        </row>
        <row r="12">
          <cell r="B12" t="str">
            <v>príjmy od EAO spolu rok 2012</v>
          </cell>
          <cell r="C12">
            <v>445863</v>
          </cell>
          <cell r="D12">
            <v>436816</v>
          </cell>
          <cell r="E12">
            <v>427059.55717000004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  <sheetName val="Hárok2"/>
      <sheetName val="Hárok3"/>
    </sheetNames>
    <sheetDataSet>
      <sheetData sheetId="0">
        <row r="6">
          <cell r="A6" t="str">
            <v>k 31.12.2010</v>
          </cell>
          <cell r="B6" t="str">
            <v xml:space="preserve"> k 31.12.2011</v>
          </cell>
          <cell r="C6" t="str">
            <v xml:space="preserve"> k 31.1.2012</v>
          </cell>
          <cell r="D6" t="str">
            <v xml:space="preserve"> k 29.2.2012</v>
          </cell>
          <cell r="E6" t="str">
            <v>k 31.3.2012</v>
          </cell>
        </row>
        <row r="7">
          <cell r="A7">
            <v>823205</v>
          </cell>
          <cell r="B7">
            <v>563760</v>
          </cell>
          <cell r="C7">
            <v>621385</v>
          </cell>
          <cell r="D7">
            <v>615035</v>
          </cell>
          <cell r="E7">
            <v>622232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odchodné dostupné"/>
      <sheetName val="2011 a 2012"/>
      <sheetName val="Graf"/>
      <sheetName val="spolu 600+700 marec 2012"/>
      <sheetName val="spolu 600 marec 2012"/>
      <sheetName val="spolu 700 marec 2012"/>
      <sheetName val="600 ústredie marec 2012"/>
      <sheetName val="600 pobočky marec 2012"/>
      <sheetName val="objednáv.a faktúry marec"/>
      <sheetName val="SF marec 2012"/>
      <sheetName val="spolu 600+700 február 2012"/>
      <sheetName val="600 celá SP február 2012"/>
      <sheetName val="700 celá SP február 2012"/>
      <sheetName val="600 ústredie február 2012"/>
      <sheetName val="600 pobočky február 2012"/>
      <sheetName val="objednáv.a faktúry február 2012"/>
      <sheetName val="spolu 600+700 január 2012"/>
      <sheetName val="600 celá SP január 2012"/>
      <sheetName val="700 celá SP január 2012"/>
      <sheetName val="600 ústredie január 2012"/>
      <sheetName val="600 pobočky január 2012"/>
      <sheetName val="objednáv.a faktúry január"/>
      <sheetName val="SF január 2012"/>
      <sheetName val="spolu SF prezentácia"/>
      <sheetName val="pobočky júl prezentácia"/>
      <sheetName val="pobočky august prezentácia"/>
      <sheetName val="do prezentácie"/>
      <sheetName val="do prezentácie (2)"/>
      <sheetName val="príloha č. 11"/>
      <sheetName val="príloha č.3"/>
      <sheetName val="príloha č. 9"/>
      <sheetName val="Hárok2"/>
      <sheetName val="Hárok1"/>
      <sheetName val="Hárok3"/>
      <sheetName val="Hárok4"/>
      <sheetName val="programy stavby"/>
      <sheetName val="stroje"/>
      <sheetName val="KV zo SAP"/>
      <sheetName val="dodávateľ"/>
      <sheetName val="zdroj"/>
      <sheetName val="Hárok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2">
          <cell r="B12" t="str">
            <v xml:space="preserve"> Január </v>
          </cell>
          <cell r="C12" t="str">
            <v xml:space="preserve"> Február </v>
          </cell>
          <cell r="D12" t="str">
            <v>Marec</v>
          </cell>
        </row>
        <row r="13">
          <cell r="A13" t="str">
            <v xml:space="preserve">Správny fond v roku 2011 </v>
          </cell>
          <cell r="B13">
            <v>7433561</v>
          </cell>
          <cell r="C13">
            <v>9694312</v>
          </cell>
          <cell r="D13">
            <v>9094152</v>
          </cell>
        </row>
        <row r="14">
          <cell r="A14" t="str">
            <v>Správny fond v roku 2012</v>
          </cell>
          <cell r="B14">
            <v>8606667</v>
          </cell>
          <cell r="C14">
            <v>8662871</v>
          </cell>
          <cell r="D14">
            <v>8342284</v>
          </cell>
        </row>
      </sheetData>
      <sheetData sheetId="4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opLeftCell="A7" workbookViewId="0">
      <selection activeCell="A3" sqref="A3:J50"/>
    </sheetView>
  </sheetViews>
  <sheetFormatPr defaultColWidth="8" defaultRowHeight="15" x14ac:dyDescent="0.2"/>
  <cols>
    <col min="1" max="1" width="50.85546875" style="15" customWidth="1"/>
    <col min="2" max="2" width="17" style="15" customWidth="1"/>
    <col min="3" max="5" width="17" style="16" customWidth="1"/>
    <col min="6" max="7" width="17" style="15" customWidth="1"/>
    <col min="8" max="10" width="10.28515625" style="15" customWidth="1"/>
    <col min="11" max="11" width="8" style="15"/>
    <col min="12" max="12" width="10.140625" style="15" bestFit="1" customWidth="1"/>
    <col min="13" max="13" width="15" style="15" customWidth="1"/>
    <col min="14" max="16384" width="8" style="15"/>
  </cols>
  <sheetData>
    <row r="1" spans="1:10" x14ac:dyDescent="0.2">
      <c r="A1" s="172"/>
    </row>
    <row r="3" spans="1:10" x14ac:dyDescent="0.2">
      <c r="A3" s="200" t="s">
        <v>195</v>
      </c>
      <c r="B3" s="174"/>
      <c r="C3" s="175"/>
      <c r="D3" s="175"/>
      <c r="E3" s="175"/>
      <c r="F3" s="176"/>
      <c r="G3" s="174"/>
    </row>
    <row r="4" spans="1:10" x14ac:dyDescent="0.2">
      <c r="B4" s="174"/>
      <c r="C4" s="175"/>
      <c r="D4" s="175"/>
      <c r="E4" s="175"/>
      <c r="F4" s="174"/>
      <c r="G4" s="174"/>
    </row>
    <row r="5" spans="1:10" x14ac:dyDescent="0.2">
      <c r="A5" s="174"/>
      <c r="B5" s="174"/>
      <c r="C5" s="175"/>
      <c r="F5" s="177"/>
      <c r="J5" s="177" t="s">
        <v>3</v>
      </c>
    </row>
    <row r="6" spans="1:10" ht="60" x14ac:dyDescent="0.2">
      <c r="A6" s="201" t="s">
        <v>1</v>
      </c>
      <c r="B6" s="202" t="s">
        <v>196</v>
      </c>
      <c r="C6" s="202" t="s">
        <v>197</v>
      </c>
      <c r="D6" s="202" t="s">
        <v>198</v>
      </c>
      <c r="E6" s="202" t="s">
        <v>199</v>
      </c>
      <c r="F6" s="202" t="s">
        <v>230</v>
      </c>
      <c r="G6" s="202" t="s">
        <v>200</v>
      </c>
      <c r="H6" s="203" t="s">
        <v>201</v>
      </c>
      <c r="I6" s="203" t="s">
        <v>202</v>
      </c>
      <c r="J6" s="203" t="s">
        <v>203</v>
      </c>
    </row>
    <row r="7" spans="1:10" x14ac:dyDescent="0.2">
      <c r="A7" s="178" t="s">
        <v>0</v>
      </c>
      <c r="B7" s="178">
        <v>1</v>
      </c>
      <c r="C7" s="179">
        <v>2</v>
      </c>
      <c r="D7" s="179">
        <v>3</v>
      </c>
      <c r="E7" s="179">
        <v>4</v>
      </c>
      <c r="F7" s="178">
        <v>5</v>
      </c>
      <c r="G7" s="178">
        <v>6</v>
      </c>
      <c r="H7" s="180">
        <v>7</v>
      </c>
      <c r="I7" s="180">
        <v>8</v>
      </c>
      <c r="J7" s="180">
        <v>9</v>
      </c>
    </row>
    <row r="8" spans="1:10" x14ac:dyDescent="0.2">
      <c r="A8" s="204" t="s">
        <v>204</v>
      </c>
      <c r="B8" s="181"/>
      <c r="C8" s="182"/>
      <c r="D8" s="182"/>
      <c r="E8" s="182"/>
      <c r="F8" s="181"/>
      <c r="G8" s="181"/>
      <c r="H8" s="183"/>
      <c r="I8" s="183"/>
      <c r="J8" s="183"/>
    </row>
    <row r="9" spans="1:10" x14ac:dyDescent="0.2">
      <c r="A9" s="183" t="s">
        <v>205</v>
      </c>
      <c r="B9" s="184">
        <v>6253847</v>
      </c>
      <c r="C9" s="184">
        <v>6534611</v>
      </c>
      <c r="D9" s="184">
        <v>6525214</v>
      </c>
      <c r="E9" s="184">
        <v>6618263</v>
      </c>
      <c r="F9" s="184">
        <v>1551583</v>
      </c>
      <c r="G9" s="184">
        <v>1592488.9309420255</v>
      </c>
      <c r="H9" s="185">
        <v>24.405160213014092</v>
      </c>
      <c r="I9" s="185">
        <v>102.63639978924914</v>
      </c>
      <c r="J9" s="184">
        <v>40905.930942025501</v>
      </c>
    </row>
    <row r="10" spans="1:10" x14ac:dyDescent="0.2">
      <c r="A10" s="183" t="s">
        <v>206</v>
      </c>
      <c r="B10" s="184">
        <v>1402405</v>
      </c>
      <c r="C10" s="184">
        <v>1780000</v>
      </c>
      <c r="D10" s="184">
        <v>1780000</v>
      </c>
      <c r="E10" s="184">
        <v>1780000</v>
      </c>
      <c r="F10" s="184">
        <v>444999</v>
      </c>
      <c r="G10" s="184">
        <v>445000</v>
      </c>
      <c r="H10" s="185">
        <v>25</v>
      </c>
      <c r="I10" s="185">
        <v>100.00022471960609</v>
      </c>
      <c r="J10" s="184">
        <v>1</v>
      </c>
    </row>
    <row r="11" spans="1:10" x14ac:dyDescent="0.2">
      <c r="A11" s="183" t="s">
        <v>207</v>
      </c>
      <c r="B11" s="184">
        <v>6132633</v>
      </c>
      <c r="C11" s="184">
        <v>6509225</v>
      </c>
      <c r="D11" s="184">
        <v>6499601</v>
      </c>
      <c r="E11" s="184">
        <v>6502133</v>
      </c>
      <c r="F11" s="184">
        <v>1623980</v>
      </c>
      <c r="G11" s="184">
        <v>1616734</v>
      </c>
      <c r="H11" s="185">
        <v>24.874357672109412</v>
      </c>
      <c r="I11" s="185">
        <v>99.553812239066986</v>
      </c>
      <c r="J11" s="184">
        <v>-7246</v>
      </c>
    </row>
    <row r="12" spans="1:10" x14ac:dyDescent="0.2">
      <c r="A12" s="183" t="s">
        <v>208</v>
      </c>
      <c r="B12" s="184">
        <v>121214</v>
      </c>
      <c r="C12" s="184">
        <v>25386</v>
      </c>
      <c r="D12" s="184">
        <v>25613</v>
      </c>
      <c r="E12" s="184">
        <v>116130</v>
      </c>
      <c r="F12" s="184">
        <v>-72397</v>
      </c>
      <c r="G12" s="184">
        <v>-24245.069057974499</v>
      </c>
      <c r="H12" s="185">
        <v>-94.659231866530661</v>
      </c>
      <c r="I12" s="185">
        <v>33.489052112621373</v>
      </c>
      <c r="J12" s="184">
        <v>48151.930942025501</v>
      </c>
    </row>
    <row r="13" spans="1:10" x14ac:dyDescent="0.2">
      <c r="A13" s="183" t="s">
        <v>209</v>
      </c>
      <c r="B13" s="184">
        <v>435667</v>
      </c>
      <c r="C13" s="184">
        <v>526560</v>
      </c>
      <c r="D13" s="184">
        <v>526560</v>
      </c>
      <c r="E13" s="184">
        <v>556881</v>
      </c>
      <c r="F13" s="184">
        <v>526560</v>
      </c>
      <c r="G13" s="184">
        <v>556881</v>
      </c>
      <c r="H13" s="185">
        <v>105.75831814038285</v>
      </c>
      <c r="I13" s="185">
        <v>105.75831814038285</v>
      </c>
      <c r="J13" s="184">
        <v>30321</v>
      </c>
    </row>
    <row r="14" spans="1:10" x14ac:dyDescent="0.2">
      <c r="A14" s="183" t="s">
        <v>210</v>
      </c>
      <c r="B14" s="184">
        <v>556881</v>
      </c>
      <c r="C14" s="184">
        <v>551946</v>
      </c>
      <c r="D14" s="184">
        <v>552173</v>
      </c>
      <c r="E14" s="184">
        <v>673011</v>
      </c>
      <c r="F14" s="184">
        <v>454163</v>
      </c>
      <c r="G14" s="184">
        <v>532635.9309420255</v>
      </c>
      <c r="H14" s="185">
        <v>96.461784792451908</v>
      </c>
      <c r="I14" s="185">
        <v>117.27858300698767</v>
      </c>
      <c r="J14" s="184">
        <v>78472.930942025501</v>
      </c>
    </row>
    <row r="15" spans="1:10" x14ac:dyDescent="0.2">
      <c r="A15" s="183" t="s">
        <v>211</v>
      </c>
      <c r="B15" s="184">
        <v>6689514</v>
      </c>
      <c r="C15" s="184">
        <v>7061171</v>
      </c>
      <c r="D15" s="184">
        <v>7051774</v>
      </c>
      <c r="E15" s="184">
        <v>7175144</v>
      </c>
      <c r="F15" s="184">
        <v>2078143</v>
      </c>
      <c r="G15" s="184">
        <v>2149369.9309420255</v>
      </c>
      <c r="H15" s="185">
        <v>30.479847070283668</v>
      </c>
      <c r="I15" s="185">
        <v>103.42743165133609</v>
      </c>
      <c r="J15" s="184">
        <v>71226.930942025501</v>
      </c>
    </row>
    <row r="16" spans="1:10" x14ac:dyDescent="0.2">
      <c r="A16" s="183"/>
      <c r="B16" s="184"/>
      <c r="C16" s="186"/>
      <c r="D16" s="184"/>
      <c r="E16" s="184"/>
      <c r="F16" s="184"/>
      <c r="G16" s="187"/>
      <c r="H16" s="188"/>
      <c r="I16" s="188"/>
      <c r="J16" s="187"/>
    </row>
    <row r="17" spans="1:13" x14ac:dyDescent="0.2">
      <c r="A17" s="205" t="s">
        <v>212</v>
      </c>
      <c r="B17" s="193">
        <v>6253847</v>
      </c>
      <c r="C17" s="193">
        <v>6534611</v>
      </c>
      <c r="D17" s="193">
        <v>6525214</v>
      </c>
      <c r="E17" s="193">
        <v>6618263</v>
      </c>
      <c r="F17" s="193">
        <v>1551583</v>
      </c>
      <c r="G17" s="193">
        <v>1592488.9309420255</v>
      </c>
      <c r="H17" s="185">
        <v>24.405160213014092</v>
      </c>
      <c r="I17" s="185">
        <v>102.63639978924914</v>
      </c>
      <c r="J17" s="184">
        <v>40905.930942025501</v>
      </c>
      <c r="L17" s="173"/>
    </row>
    <row r="18" spans="1:13" x14ac:dyDescent="0.2">
      <c r="A18" s="183" t="s">
        <v>213</v>
      </c>
      <c r="B18" s="184">
        <v>4749307</v>
      </c>
      <c r="C18" s="184">
        <v>4707922</v>
      </c>
      <c r="D18" s="184">
        <v>4698525</v>
      </c>
      <c r="E18" s="184">
        <v>4791581</v>
      </c>
      <c r="F18" s="184">
        <v>1095573</v>
      </c>
      <c r="G18" s="184">
        <v>1135777</v>
      </c>
      <c r="H18" s="185">
        <v>24.173054309597163</v>
      </c>
      <c r="I18" s="185">
        <v>103.66967787632591</v>
      </c>
      <c r="J18" s="184">
        <v>40204</v>
      </c>
      <c r="L18" s="173"/>
      <c r="M18" s="173"/>
    </row>
    <row r="19" spans="1:13" x14ac:dyDescent="0.2">
      <c r="A19" s="183" t="s">
        <v>214</v>
      </c>
      <c r="B19" s="184">
        <v>410643</v>
      </c>
      <c r="C19" s="184">
        <v>422971</v>
      </c>
      <c r="D19" s="184">
        <v>411579</v>
      </c>
      <c r="E19" s="184">
        <v>413169</v>
      </c>
      <c r="F19" s="184">
        <v>96681</v>
      </c>
      <c r="G19" s="184">
        <v>99975</v>
      </c>
      <c r="H19" s="185">
        <v>24.290597916803335</v>
      </c>
      <c r="I19" s="185">
        <v>103.40708101902132</v>
      </c>
      <c r="J19" s="184">
        <v>3294</v>
      </c>
    </row>
    <row r="20" spans="1:13" x14ac:dyDescent="0.2">
      <c r="A20" s="183" t="s">
        <v>215</v>
      </c>
      <c r="B20" s="184">
        <v>2163416</v>
      </c>
      <c r="C20" s="184">
        <v>2126276</v>
      </c>
      <c r="D20" s="184">
        <v>2127987</v>
      </c>
      <c r="E20" s="184">
        <v>2199789</v>
      </c>
      <c r="F20" s="184">
        <v>491741</v>
      </c>
      <c r="G20" s="184">
        <v>502696</v>
      </c>
      <c r="H20" s="185">
        <v>23.623076644735143</v>
      </c>
      <c r="I20" s="185">
        <v>102.22779878025221</v>
      </c>
      <c r="J20" s="184">
        <v>10955</v>
      </c>
    </row>
    <row r="21" spans="1:13" x14ac:dyDescent="0.2">
      <c r="A21" s="183" t="s">
        <v>216</v>
      </c>
      <c r="B21" s="184">
        <v>965753</v>
      </c>
      <c r="C21" s="184">
        <v>951370</v>
      </c>
      <c r="D21" s="184">
        <v>951947</v>
      </c>
      <c r="E21" s="184">
        <v>964758</v>
      </c>
      <c r="F21" s="184">
        <v>223618</v>
      </c>
      <c r="G21" s="184">
        <v>237213</v>
      </c>
      <c r="H21" s="185">
        <v>24.918719214410046</v>
      </c>
      <c r="I21" s="185">
        <v>106.07956425690239</v>
      </c>
      <c r="J21" s="184">
        <v>13595</v>
      </c>
    </row>
    <row r="22" spans="1:13" x14ac:dyDescent="0.2">
      <c r="A22" s="183" t="s">
        <v>217</v>
      </c>
      <c r="B22" s="184">
        <v>131002</v>
      </c>
      <c r="C22" s="184">
        <v>127559</v>
      </c>
      <c r="D22" s="184">
        <v>127559</v>
      </c>
      <c r="E22" s="184">
        <v>129597</v>
      </c>
      <c r="F22" s="184">
        <v>29964</v>
      </c>
      <c r="G22" s="184">
        <v>32229</v>
      </c>
      <c r="H22" s="185">
        <v>25.265955361832564</v>
      </c>
      <c r="I22" s="185">
        <v>107.55907088506207</v>
      </c>
      <c r="J22" s="184">
        <v>2265</v>
      </c>
    </row>
    <row r="23" spans="1:13" x14ac:dyDescent="0.2">
      <c r="A23" s="15" t="s">
        <v>218</v>
      </c>
      <c r="B23" s="184">
        <v>29308</v>
      </c>
      <c r="C23" s="184">
        <v>28786</v>
      </c>
      <c r="D23" s="184">
        <v>28786</v>
      </c>
      <c r="E23" s="184">
        <v>28600</v>
      </c>
      <c r="F23" s="184">
        <v>6763</v>
      </c>
      <c r="G23" s="184">
        <v>6931</v>
      </c>
      <c r="H23" s="185">
        <v>24.077676648370737</v>
      </c>
      <c r="I23" s="185">
        <v>102.48410468726897</v>
      </c>
      <c r="J23" s="184">
        <v>168</v>
      </c>
    </row>
    <row r="24" spans="1:13" x14ac:dyDescent="0.2">
      <c r="A24" s="183" t="s">
        <v>219</v>
      </c>
      <c r="B24" s="184">
        <v>284414</v>
      </c>
      <c r="C24" s="184">
        <v>287006</v>
      </c>
      <c r="D24" s="184">
        <v>286262</v>
      </c>
      <c r="E24" s="184">
        <v>283260</v>
      </c>
      <c r="F24" s="184">
        <v>67244</v>
      </c>
      <c r="G24" s="184">
        <v>69543</v>
      </c>
      <c r="H24" s="185">
        <v>24.293479399990218</v>
      </c>
      <c r="I24" s="185">
        <v>103.41889239188626</v>
      </c>
      <c r="J24" s="184">
        <v>2299</v>
      </c>
    </row>
    <row r="25" spans="1:13" x14ac:dyDescent="0.2">
      <c r="A25" s="183" t="s">
        <v>83</v>
      </c>
      <c r="B25" s="184">
        <v>764771</v>
      </c>
      <c r="C25" s="184">
        <v>763954</v>
      </c>
      <c r="D25" s="184">
        <v>764405</v>
      </c>
      <c r="E25" s="184">
        <v>772408</v>
      </c>
      <c r="F25" s="184">
        <v>179562</v>
      </c>
      <c r="G25" s="184">
        <v>187190</v>
      </c>
      <c r="H25" s="185">
        <v>24.488327522713746</v>
      </c>
      <c r="I25" s="185">
        <v>104.2481148572638</v>
      </c>
      <c r="J25" s="184">
        <v>7628</v>
      </c>
    </row>
    <row r="26" spans="1:13" x14ac:dyDescent="0.2">
      <c r="A26" s="183" t="s">
        <v>220</v>
      </c>
      <c r="B26" s="184">
        <v>6746</v>
      </c>
      <c r="C26" s="184">
        <v>4445</v>
      </c>
      <c r="D26" s="184">
        <v>4445</v>
      </c>
      <c r="E26" s="184">
        <v>4442</v>
      </c>
      <c r="F26" s="184">
        <v>1045</v>
      </c>
      <c r="G26" s="184">
        <v>2991.9309420255004</v>
      </c>
      <c r="H26" s="185">
        <v>67.310032441518558</v>
      </c>
      <c r="I26" s="185">
        <v>286.3091810550718</v>
      </c>
      <c r="J26" s="184">
        <v>1946.9309420255004</v>
      </c>
    </row>
    <row r="27" spans="1:13" x14ac:dyDescent="0.2">
      <c r="A27" s="183" t="s">
        <v>78</v>
      </c>
      <c r="B27" s="184">
        <v>63628</v>
      </c>
      <c r="C27" s="184">
        <v>15221</v>
      </c>
      <c r="D27" s="184">
        <v>15221</v>
      </c>
      <c r="E27" s="184">
        <v>15217</v>
      </c>
      <c r="F27" s="184">
        <v>3618</v>
      </c>
      <c r="G27" s="184">
        <v>3943</v>
      </c>
      <c r="H27" s="185">
        <v>25.904999671506474</v>
      </c>
      <c r="I27" s="185">
        <v>108.98286346047541</v>
      </c>
      <c r="J27" s="184">
        <v>325</v>
      </c>
    </row>
    <row r="28" spans="1:13" x14ac:dyDescent="0.2">
      <c r="A28" s="183" t="s">
        <v>221</v>
      </c>
      <c r="B28" s="184">
        <v>31761</v>
      </c>
      <c r="C28" s="184">
        <v>27023</v>
      </c>
      <c r="D28" s="184">
        <v>27023</v>
      </c>
      <c r="E28" s="184">
        <v>27023</v>
      </c>
      <c r="F28" s="184">
        <v>6348</v>
      </c>
      <c r="G28" s="184">
        <v>4777</v>
      </c>
      <c r="H28" s="185">
        <v>17.677533952558932</v>
      </c>
      <c r="I28" s="185">
        <v>75.252047889098932</v>
      </c>
      <c r="J28" s="184">
        <v>-1571</v>
      </c>
    </row>
    <row r="29" spans="1:13" x14ac:dyDescent="0.2">
      <c r="A29" s="183" t="s">
        <v>222</v>
      </c>
      <c r="B29" s="184">
        <v>1402405</v>
      </c>
      <c r="C29" s="184">
        <v>1780000</v>
      </c>
      <c r="D29" s="184">
        <v>1780000</v>
      </c>
      <c r="E29" s="184">
        <v>1780000</v>
      </c>
      <c r="F29" s="184">
        <v>444999</v>
      </c>
      <c r="G29" s="184">
        <v>445000</v>
      </c>
      <c r="H29" s="185">
        <v>25</v>
      </c>
      <c r="I29" s="185">
        <v>100.00022471960609</v>
      </c>
      <c r="J29" s="184">
        <v>1</v>
      </c>
    </row>
    <row r="30" spans="1:13" x14ac:dyDescent="0.2">
      <c r="A30" s="189"/>
      <c r="B30" s="187"/>
      <c r="C30" s="187"/>
      <c r="D30" s="187"/>
      <c r="E30" s="187"/>
      <c r="F30" s="187"/>
      <c r="G30" s="187"/>
      <c r="H30" s="188"/>
      <c r="I30" s="188"/>
      <c r="J30" s="187"/>
    </row>
    <row r="31" spans="1:13" x14ac:dyDescent="0.2">
      <c r="A31" s="205" t="s">
        <v>223</v>
      </c>
      <c r="B31" s="193">
        <v>6132633</v>
      </c>
      <c r="C31" s="193">
        <v>6509225</v>
      </c>
      <c r="D31" s="193">
        <v>6499601</v>
      </c>
      <c r="E31" s="193">
        <v>6502133</v>
      </c>
      <c r="F31" s="193">
        <v>1623980</v>
      </c>
      <c r="G31" s="193">
        <v>1616734</v>
      </c>
      <c r="H31" s="185">
        <v>24.874357672109412</v>
      </c>
      <c r="I31" s="185">
        <v>99.553812239066986</v>
      </c>
      <c r="J31" s="184">
        <v>-7246</v>
      </c>
    </row>
    <row r="32" spans="1:13" x14ac:dyDescent="0.2">
      <c r="A32" s="183" t="s">
        <v>224</v>
      </c>
      <c r="B32" s="184">
        <v>6016395</v>
      </c>
      <c r="C32" s="184">
        <v>6395514</v>
      </c>
      <c r="D32" s="184">
        <v>6385890</v>
      </c>
      <c r="E32" s="184">
        <v>6388422</v>
      </c>
      <c r="F32" s="184">
        <v>1595351</v>
      </c>
      <c r="G32" s="184">
        <v>1591122</v>
      </c>
      <c r="H32" s="185">
        <v>24.916213714924623</v>
      </c>
      <c r="I32" s="185">
        <v>99.734917268989705</v>
      </c>
      <c r="J32" s="184">
        <v>-4229</v>
      </c>
    </row>
    <row r="33" spans="1:10" x14ac:dyDescent="0.2">
      <c r="A33" s="183" t="s">
        <v>7</v>
      </c>
      <c r="B33" s="184">
        <v>381436</v>
      </c>
      <c r="C33" s="184">
        <v>431934</v>
      </c>
      <c r="D33" s="184">
        <v>422576</v>
      </c>
      <c r="E33" s="184">
        <v>422576</v>
      </c>
      <c r="F33" s="184">
        <v>110814</v>
      </c>
      <c r="G33" s="184">
        <v>116513</v>
      </c>
      <c r="H33" s="185">
        <v>27.572081708379088</v>
      </c>
      <c r="I33" s="185">
        <v>105.14285198621114</v>
      </c>
      <c r="J33" s="184">
        <v>5699</v>
      </c>
    </row>
    <row r="34" spans="1:10" x14ac:dyDescent="0.2">
      <c r="A34" s="183" t="s">
        <v>14</v>
      </c>
      <c r="B34" s="184">
        <v>4547850</v>
      </c>
      <c r="C34" s="184">
        <v>4814092</v>
      </c>
      <c r="D34" s="184">
        <v>4814092</v>
      </c>
      <c r="E34" s="184">
        <v>4814092</v>
      </c>
      <c r="F34" s="184">
        <v>1196943</v>
      </c>
      <c r="G34" s="184">
        <v>1186648</v>
      </c>
      <c r="H34" s="185">
        <v>24.6494666076178</v>
      </c>
      <c r="I34" s="185">
        <v>99.139892208735077</v>
      </c>
      <c r="J34" s="184">
        <v>-10295</v>
      </c>
    </row>
    <row r="35" spans="1:10" x14ac:dyDescent="0.2">
      <c r="A35" s="183" t="s">
        <v>21</v>
      </c>
      <c r="B35" s="184">
        <v>843229</v>
      </c>
      <c r="C35" s="184">
        <v>890568</v>
      </c>
      <c r="D35" s="184">
        <v>890568</v>
      </c>
      <c r="E35" s="184">
        <v>890568</v>
      </c>
      <c r="F35" s="184">
        <v>221744</v>
      </c>
      <c r="G35" s="184">
        <v>221656</v>
      </c>
      <c r="H35" s="185">
        <v>24.889284142255281</v>
      </c>
      <c r="I35" s="185">
        <v>99.960314597012768</v>
      </c>
      <c r="J35" s="184">
        <v>-88</v>
      </c>
    </row>
    <row r="36" spans="1:10" x14ac:dyDescent="0.2">
      <c r="A36" s="183" t="s">
        <v>26</v>
      </c>
      <c r="B36" s="184">
        <v>42984</v>
      </c>
      <c r="C36" s="184">
        <v>47676</v>
      </c>
      <c r="D36" s="184">
        <v>47676</v>
      </c>
      <c r="E36" s="184">
        <v>46570</v>
      </c>
      <c r="F36" s="184">
        <v>11699</v>
      </c>
      <c r="G36" s="184">
        <v>10806</v>
      </c>
      <c r="H36" s="185">
        <v>22.665492071482507</v>
      </c>
      <c r="I36" s="185">
        <v>92.366868963159249</v>
      </c>
      <c r="J36" s="184">
        <v>-893</v>
      </c>
    </row>
    <row r="37" spans="1:10" x14ac:dyDescent="0.2">
      <c r="A37" s="183" t="s">
        <v>40</v>
      </c>
      <c r="B37" s="184">
        <v>37562</v>
      </c>
      <c r="C37" s="184">
        <v>41073</v>
      </c>
      <c r="D37" s="184">
        <v>41073</v>
      </c>
      <c r="E37" s="184">
        <v>44711</v>
      </c>
      <c r="F37" s="184">
        <v>10213</v>
      </c>
      <c r="G37" s="184">
        <v>11040</v>
      </c>
      <c r="H37" s="185">
        <v>26.878971587174057</v>
      </c>
      <c r="I37" s="185">
        <v>108.09752276510329</v>
      </c>
      <c r="J37" s="184">
        <v>827</v>
      </c>
    </row>
    <row r="38" spans="1:10" x14ac:dyDescent="0.2">
      <c r="A38" s="183" t="s">
        <v>44</v>
      </c>
      <c r="B38" s="184">
        <v>163334</v>
      </c>
      <c r="C38" s="184">
        <v>170171</v>
      </c>
      <c r="D38" s="184">
        <v>169905</v>
      </c>
      <c r="E38" s="184">
        <v>169905</v>
      </c>
      <c r="F38" s="184">
        <v>43938</v>
      </c>
      <c r="G38" s="184">
        <v>44459</v>
      </c>
      <c r="H38" s="185">
        <v>26.166975662870428</v>
      </c>
      <c r="I38" s="185">
        <v>101.1857617552005</v>
      </c>
      <c r="J38" s="184">
        <v>521</v>
      </c>
    </row>
    <row r="39" spans="1:10" x14ac:dyDescent="0.2">
      <c r="A39" s="183" t="s">
        <v>225</v>
      </c>
      <c r="B39" s="184">
        <v>116238</v>
      </c>
      <c r="C39" s="184">
        <v>113711</v>
      </c>
      <c r="D39" s="184">
        <v>113711</v>
      </c>
      <c r="E39" s="184">
        <v>113711</v>
      </c>
      <c r="F39" s="184">
        <v>28629</v>
      </c>
      <c r="G39" s="184">
        <v>25612</v>
      </c>
      <c r="H39" s="185">
        <v>22.523766390234893</v>
      </c>
      <c r="I39" s="185">
        <v>89.46173460477138</v>
      </c>
      <c r="J39" s="184">
        <v>-3017</v>
      </c>
    </row>
    <row r="40" spans="1:10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</row>
    <row r="41" spans="1:10" x14ac:dyDescent="0.2">
      <c r="A41" s="190" t="s">
        <v>225</v>
      </c>
      <c r="B41" s="190"/>
      <c r="C41" s="191"/>
      <c r="D41" s="191"/>
      <c r="E41" s="191"/>
      <c r="F41" s="190"/>
      <c r="G41" s="190"/>
      <c r="H41" s="192"/>
      <c r="I41" s="192"/>
      <c r="J41" s="193"/>
    </row>
    <row r="42" spans="1:10" x14ac:dyDescent="0.2">
      <c r="A42" s="194" t="s">
        <v>226</v>
      </c>
      <c r="B42" s="195">
        <v>119292</v>
      </c>
      <c r="C42" s="195">
        <v>119248</v>
      </c>
      <c r="D42" s="195">
        <v>119024</v>
      </c>
      <c r="E42" s="195">
        <v>121752</v>
      </c>
      <c r="F42" s="195">
        <v>27804</v>
      </c>
      <c r="G42" s="195">
        <v>27681</v>
      </c>
      <c r="H42" s="185">
        <v>23.256654120177441</v>
      </c>
      <c r="I42" s="185">
        <v>99.557617608977125</v>
      </c>
      <c r="J42" s="184">
        <v>-123</v>
      </c>
    </row>
    <row r="43" spans="1:10" x14ac:dyDescent="0.2">
      <c r="A43" s="194" t="s">
        <v>227</v>
      </c>
      <c r="B43" s="195">
        <v>116238</v>
      </c>
      <c r="C43" s="195">
        <v>113711</v>
      </c>
      <c r="D43" s="195">
        <v>113711</v>
      </c>
      <c r="E43" s="195">
        <v>113711</v>
      </c>
      <c r="F43" s="195">
        <v>28629</v>
      </c>
      <c r="G43" s="195">
        <v>25612</v>
      </c>
      <c r="H43" s="185">
        <v>22.523766390234893</v>
      </c>
      <c r="I43" s="185">
        <v>89.46173460477138</v>
      </c>
      <c r="J43" s="184">
        <v>-3017</v>
      </c>
    </row>
    <row r="44" spans="1:10" x14ac:dyDescent="0.2">
      <c r="A44" s="183" t="s">
        <v>208</v>
      </c>
      <c r="B44" s="195">
        <v>3054</v>
      </c>
      <c r="C44" s="195">
        <v>5537</v>
      </c>
      <c r="D44" s="195">
        <v>5313</v>
      </c>
      <c r="E44" s="195">
        <v>8041</v>
      </c>
      <c r="F44" s="195">
        <v>-825</v>
      </c>
      <c r="G44" s="195">
        <v>2069</v>
      </c>
      <c r="H44" s="196">
        <v>0</v>
      </c>
      <c r="I44" s="185">
        <v>-250.78787878787878</v>
      </c>
      <c r="J44" s="184">
        <v>2894</v>
      </c>
    </row>
    <row r="45" spans="1:10" x14ac:dyDescent="0.2">
      <c r="A45" s="183" t="s">
        <v>209</v>
      </c>
      <c r="B45" s="195">
        <v>40472</v>
      </c>
      <c r="C45" s="195">
        <v>45590</v>
      </c>
      <c r="D45" s="195">
        <v>45590</v>
      </c>
      <c r="E45" s="195">
        <v>43526</v>
      </c>
      <c r="F45" s="195">
        <v>45590</v>
      </c>
      <c r="G45" s="195">
        <v>43526</v>
      </c>
      <c r="H45" s="185">
        <v>95.472691379688527</v>
      </c>
      <c r="I45" s="185">
        <v>95.472691379688527</v>
      </c>
      <c r="J45" s="184">
        <v>-2064</v>
      </c>
    </row>
    <row r="46" spans="1:10" x14ac:dyDescent="0.2">
      <c r="A46" s="189" t="s">
        <v>210</v>
      </c>
      <c r="B46" s="197">
        <v>43526</v>
      </c>
      <c r="C46" s="197">
        <v>51127</v>
      </c>
      <c r="D46" s="197">
        <v>50903</v>
      </c>
      <c r="E46" s="197">
        <v>51567</v>
      </c>
      <c r="F46" s="197">
        <v>44765</v>
      </c>
      <c r="G46" s="197">
        <v>45595</v>
      </c>
      <c r="H46" s="188">
        <v>89.572323831601281</v>
      </c>
      <c r="I46" s="188">
        <v>101.85412710823188</v>
      </c>
      <c r="J46" s="187">
        <v>830</v>
      </c>
    </row>
    <row r="48" spans="1:10" x14ac:dyDescent="0.2">
      <c r="A48" s="198" t="s">
        <v>228</v>
      </c>
    </row>
    <row r="49" spans="1:5" x14ac:dyDescent="0.2">
      <c r="A49" s="199" t="s">
        <v>229</v>
      </c>
      <c r="C49" s="15"/>
      <c r="D49" s="15"/>
      <c r="E49" s="15"/>
    </row>
  </sheetData>
  <phoneticPr fontId="9" type="noConversion"/>
  <pageMargins left="0.74803149606299213" right="0.39370078740157483" top="0.43307086614173229" bottom="0.51181102362204722" header="0.51181102362204722" footer="0.51181102362204722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B3:G20"/>
  <sheetViews>
    <sheetView workbookViewId="0">
      <selection activeCell="B3" sqref="B3:E17"/>
    </sheetView>
  </sheetViews>
  <sheetFormatPr defaultRowHeight="12.75" x14ac:dyDescent="0.2"/>
  <cols>
    <col min="1" max="1" width="9.140625" style="266"/>
    <col min="2" max="2" width="34.28515625" style="266" customWidth="1"/>
    <col min="3" max="3" width="26.5703125" style="266" customWidth="1"/>
    <col min="4" max="4" width="11.85546875" style="266" customWidth="1"/>
    <col min="5" max="5" width="11.7109375" style="266" customWidth="1"/>
    <col min="6" max="6" width="25" style="266" customWidth="1"/>
    <col min="7" max="7" width="12.28515625" style="266" customWidth="1"/>
    <col min="8" max="257" width="9.140625" style="266"/>
    <col min="258" max="258" width="34.28515625" style="266" customWidth="1"/>
    <col min="259" max="259" width="28.7109375" style="266" customWidth="1"/>
    <col min="260" max="260" width="10.28515625" style="266" customWidth="1"/>
    <col min="261" max="261" width="11.7109375" style="266" customWidth="1"/>
    <col min="262" max="262" width="25" style="266" customWidth="1"/>
    <col min="263" max="263" width="12.28515625" style="266" customWidth="1"/>
    <col min="264" max="513" width="9.140625" style="266"/>
    <col min="514" max="514" width="34.28515625" style="266" customWidth="1"/>
    <col min="515" max="515" width="28.7109375" style="266" customWidth="1"/>
    <col min="516" max="516" width="10.28515625" style="266" customWidth="1"/>
    <col min="517" max="517" width="11.7109375" style="266" customWidth="1"/>
    <col min="518" max="518" width="25" style="266" customWidth="1"/>
    <col min="519" max="519" width="12.28515625" style="266" customWidth="1"/>
    <col min="520" max="769" width="9.140625" style="266"/>
    <col min="770" max="770" width="34.28515625" style="266" customWidth="1"/>
    <col min="771" max="771" width="28.7109375" style="266" customWidth="1"/>
    <col min="772" max="772" width="10.28515625" style="266" customWidth="1"/>
    <col min="773" max="773" width="11.7109375" style="266" customWidth="1"/>
    <col min="774" max="774" width="25" style="266" customWidth="1"/>
    <col min="775" max="775" width="12.28515625" style="266" customWidth="1"/>
    <col min="776" max="1025" width="9.140625" style="266"/>
    <col min="1026" max="1026" width="34.28515625" style="266" customWidth="1"/>
    <col min="1027" max="1027" width="28.7109375" style="266" customWidth="1"/>
    <col min="1028" max="1028" width="10.28515625" style="266" customWidth="1"/>
    <col min="1029" max="1029" width="11.7109375" style="266" customWidth="1"/>
    <col min="1030" max="1030" width="25" style="266" customWidth="1"/>
    <col min="1031" max="1031" width="12.28515625" style="266" customWidth="1"/>
    <col min="1032" max="1281" width="9.140625" style="266"/>
    <col min="1282" max="1282" width="34.28515625" style="266" customWidth="1"/>
    <col min="1283" max="1283" width="28.7109375" style="266" customWidth="1"/>
    <col min="1284" max="1284" width="10.28515625" style="266" customWidth="1"/>
    <col min="1285" max="1285" width="11.7109375" style="266" customWidth="1"/>
    <col min="1286" max="1286" width="25" style="266" customWidth="1"/>
    <col min="1287" max="1287" width="12.28515625" style="266" customWidth="1"/>
    <col min="1288" max="1537" width="9.140625" style="266"/>
    <col min="1538" max="1538" width="34.28515625" style="266" customWidth="1"/>
    <col min="1539" max="1539" width="28.7109375" style="266" customWidth="1"/>
    <col min="1540" max="1540" width="10.28515625" style="266" customWidth="1"/>
    <col min="1541" max="1541" width="11.7109375" style="266" customWidth="1"/>
    <col min="1542" max="1542" width="25" style="266" customWidth="1"/>
    <col min="1543" max="1543" width="12.28515625" style="266" customWidth="1"/>
    <col min="1544" max="1793" width="9.140625" style="266"/>
    <col min="1794" max="1794" width="34.28515625" style="266" customWidth="1"/>
    <col min="1795" max="1795" width="28.7109375" style="266" customWidth="1"/>
    <col min="1796" max="1796" width="10.28515625" style="266" customWidth="1"/>
    <col min="1797" max="1797" width="11.7109375" style="266" customWidth="1"/>
    <col min="1798" max="1798" width="25" style="266" customWidth="1"/>
    <col min="1799" max="1799" width="12.28515625" style="266" customWidth="1"/>
    <col min="1800" max="2049" width="9.140625" style="266"/>
    <col min="2050" max="2050" width="34.28515625" style="266" customWidth="1"/>
    <col min="2051" max="2051" width="28.7109375" style="266" customWidth="1"/>
    <col min="2052" max="2052" width="10.28515625" style="266" customWidth="1"/>
    <col min="2053" max="2053" width="11.7109375" style="266" customWidth="1"/>
    <col min="2054" max="2054" width="25" style="266" customWidth="1"/>
    <col min="2055" max="2055" width="12.28515625" style="266" customWidth="1"/>
    <col min="2056" max="2305" width="9.140625" style="266"/>
    <col min="2306" max="2306" width="34.28515625" style="266" customWidth="1"/>
    <col min="2307" max="2307" width="28.7109375" style="266" customWidth="1"/>
    <col min="2308" max="2308" width="10.28515625" style="266" customWidth="1"/>
    <col min="2309" max="2309" width="11.7109375" style="266" customWidth="1"/>
    <col min="2310" max="2310" width="25" style="266" customWidth="1"/>
    <col min="2311" max="2311" width="12.28515625" style="266" customWidth="1"/>
    <col min="2312" max="2561" width="9.140625" style="266"/>
    <col min="2562" max="2562" width="34.28515625" style="266" customWidth="1"/>
    <col min="2563" max="2563" width="28.7109375" style="266" customWidth="1"/>
    <col min="2564" max="2564" width="10.28515625" style="266" customWidth="1"/>
    <col min="2565" max="2565" width="11.7109375" style="266" customWidth="1"/>
    <col min="2566" max="2566" width="25" style="266" customWidth="1"/>
    <col min="2567" max="2567" width="12.28515625" style="266" customWidth="1"/>
    <col min="2568" max="2817" width="9.140625" style="266"/>
    <col min="2818" max="2818" width="34.28515625" style="266" customWidth="1"/>
    <col min="2819" max="2819" width="28.7109375" style="266" customWidth="1"/>
    <col min="2820" max="2820" width="10.28515625" style="266" customWidth="1"/>
    <col min="2821" max="2821" width="11.7109375" style="266" customWidth="1"/>
    <col min="2822" max="2822" width="25" style="266" customWidth="1"/>
    <col min="2823" max="2823" width="12.28515625" style="266" customWidth="1"/>
    <col min="2824" max="3073" width="9.140625" style="266"/>
    <col min="3074" max="3074" width="34.28515625" style="266" customWidth="1"/>
    <col min="3075" max="3075" width="28.7109375" style="266" customWidth="1"/>
    <col min="3076" max="3076" width="10.28515625" style="266" customWidth="1"/>
    <col min="3077" max="3077" width="11.7109375" style="266" customWidth="1"/>
    <col min="3078" max="3078" width="25" style="266" customWidth="1"/>
    <col min="3079" max="3079" width="12.28515625" style="266" customWidth="1"/>
    <col min="3080" max="3329" width="9.140625" style="266"/>
    <col min="3330" max="3330" width="34.28515625" style="266" customWidth="1"/>
    <col min="3331" max="3331" width="28.7109375" style="266" customWidth="1"/>
    <col min="3332" max="3332" width="10.28515625" style="266" customWidth="1"/>
    <col min="3333" max="3333" width="11.7109375" style="266" customWidth="1"/>
    <col min="3334" max="3334" width="25" style="266" customWidth="1"/>
    <col min="3335" max="3335" width="12.28515625" style="266" customWidth="1"/>
    <col min="3336" max="3585" width="9.140625" style="266"/>
    <col min="3586" max="3586" width="34.28515625" style="266" customWidth="1"/>
    <col min="3587" max="3587" width="28.7109375" style="266" customWidth="1"/>
    <col min="3588" max="3588" width="10.28515625" style="266" customWidth="1"/>
    <col min="3589" max="3589" width="11.7109375" style="266" customWidth="1"/>
    <col min="3590" max="3590" width="25" style="266" customWidth="1"/>
    <col min="3591" max="3591" width="12.28515625" style="266" customWidth="1"/>
    <col min="3592" max="3841" width="9.140625" style="266"/>
    <col min="3842" max="3842" width="34.28515625" style="266" customWidth="1"/>
    <col min="3843" max="3843" width="28.7109375" style="266" customWidth="1"/>
    <col min="3844" max="3844" width="10.28515625" style="266" customWidth="1"/>
    <col min="3845" max="3845" width="11.7109375" style="266" customWidth="1"/>
    <col min="3846" max="3846" width="25" style="266" customWidth="1"/>
    <col min="3847" max="3847" width="12.28515625" style="266" customWidth="1"/>
    <col min="3848" max="4097" width="9.140625" style="266"/>
    <col min="4098" max="4098" width="34.28515625" style="266" customWidth="1"/>
    <col min="4099" max="4099" width="28.7109375" style="266" customWidth="1"/>
    <col min="4100" max="4100" width="10.28515625" style="266" customWidth="1"/>
    <col min="4101" max="4101" width="11.7109375" style="266" customWidth="1"/>
    <col min="4102" max="4102" width="25" style="266" customWidth="1"/>
    <col min="4103" max="4103" width="12.28515625" style="266" customWidth="1"/>
    <col min="4104" max="4353" width="9.140625" style="266"/>
    <col min="4354" max="4354" width="34.28515625" style="266" customWidth="1"/>
    <col min="4355" max="4355" width="28.7109375" style="266" customWidth="1"/>
    <col min="4356" max="4356" width="10.28515625" style="266" customWidth="1"/>
    <col min="4357" max="4357" width="11.7109375" style="266" customWidth="1"/>
    <col min="4358" max="4358" width="25" style="266" customWidth="1"/>
    <col min="4359" max="4359" width="12.28515625" style="266" customWidth="1"/>
    <col min="4360" max="4609" width="9.140625" style="266"/>
    <col min="4610" max="4610" width="34.28515625" style="266" customWidth="1"/>
    <col min="4611" max="4611" width="28.7109375" style="266" customWidth="1"/>
    <col min="4612" max="4612" width="10.28515625" style="266" customWidth="1"/>
    <col min="4613" max="4613" width="11.7109375" style="266" customWidth="1"/>
    <col min="4614" max="4614" width="25" style="266" customWidth="1"/>
    <col min="4615" max="4615" width="12.28515625" style="266" customWidth="1"/>
    <col min="4616" max="4865" width="9.140625" style="266"/>
    <col min="4866" max="4866" width="34.28515625" style="266" customWidth="1"/>
    <col min="4867" max="4867" width="28.7109375" style="266" customWidth="1"/>
    <col min="4868" max="4868" width="10.28515625" style="266" customWidth="1"/>
    <col min="4869" max="4869" width="11.7109375" style="266" customWidth="1"/>
    <col min="4870" max="4870" width="25" style="266" customWidth="1"/>
    <col min="4871" max="4871" width="12.28515625" style="266" customWidth="1"/>
    <col min="4872" max="5121" width="9.140625" style="266"/>
    <col min="5122" max="5122" width="34.28515625" style="266" customWidth="1"/>
    <col min="5123" max="5123" width="28.7109375" style="266" customWidth="1"/>
    <col min="5124" max="5124" width="10.28515625" style="266" customWidth="1"/>
    <col min="5125" max="5125" width="11.7109375" style="266" customWidth="1"/>
    <col min="5126" max="5126" width="25" style="266" customWidth="1"/>
    <col min="5127" max="5127" width="12.28515625" style="266" customWidth="1"/>
    <col min="5128" max="5377" width="9.140625" style="266"/>
    <col min="5378" max="5378" width="34.28515625" style="266" customWidth="1"/>
    <col min="5379" max="5379" width="28.7109375" style="266" customWidth="1"/>
    <col min="5380" max="5380" width="10.28515625" style="266" customWidth="1"/>
    <col min="5381" max="5381" width="11.7109375" style="266" customWidth="1"/>
    <col min="5382" max="5382" width="25" style="266" customWidth="1"/>
    <col min="5383" max="5383" width="12.28515625" style="266" customWidth="1"/>
    <col min="5384" max="5633" width="9.140625" style="266"/>
    <col min="5634" max="5634" width="34.28515625" style="266" customWidth="1"/>
    <col min="5635" max="5635" width="28.7109375" style="266" customWidth="1"/>
    <col min="5636" max="5636" width="10.28515625" style="266" customWidth="1"/>
    <col min="5637" max="5637" width="11.7109375" style="266" customWidth="1"/>
    <col min="5638" max="5638" width="25" style="266" customWidth="1"/>
    <col min="5639" max="5639" width="12.28515625" style="266" customWidth="1"/>
    <col min="5640" max="5889" width="9.140625" style="266"/>
    <col min="5890" max="5890" width="34.28515625" style="266" customWidth="1"/>
    <col min="5891" max="5891" width="28.7109375" style="266" customWidth="1"/>
    <col min="5892" max="5892" width="10.28515625" style="266" customWidth="1"/>
    <col min="5893" max="5893" width="11.7109375" style="266" customWidth="1"/>
    <col min="5894" max="5894" width="25" style="266" customWidth="1"/>
    <col min="5895" max="5895" width="12.28515625" style="266" customWidth="1"/>
    <col min="5896" max="6145" width="9.140625" style="266"/>
    <col min="6146" max="6146" width="34.28515625" style="266" customWidth="1"/>
    <col min="6147" max="6147" width="28.7109375" style="266" customWidth="1"/>
    <col min="6148" max="6148" width="10.28515625" style="266" customWidth="1"/>
    <col min="6149" max="6149" width="11.7109375" style="266" customWidth="1"/>
    <col min="6150" max="6150" width="25" style="266" customWidth="1"/>
    <col min="6151" max="6151" width="12.28515625" style="266" customWidth="1"/>
    <col min="6152" max="6401" width="9.140625" style="266"/>
    <col min="6402" max="6402" width="34.28515625" style="266" customWidth="1"/>
    <col min="6403" max="6403" width="28.7109375" style="266" customWidth="1"/>
    <col min="6404" max="6404" width="10.28515625" style="266" customWidth="1"/>
    <col min="6405" max="6405" width="11.7109375" style="266" customWidth="1"/>
    <col min="6406" max="6406" width="25" style="266" customWidth="1"/>
    <col min="6407" max="6407" width="12.28515625" style="266" customWidth="1"/>
    <col min="6408" max="6657" width="9.140625" style="266"/>
    <col min="6658" max="6658" width="34.28515625" style="266" customWidth="1"/>
    <col min="6659" max="6659" width="28.7109375" style="266" customWidth="1"/>
    <col min="6660" max="6660" width="10.28515625" style="266" customWidth="1"/>
    <col min="6661" max="6661" width="11.7109375" style="266" customWidth="1"/>
    <col min="6662" max="6662" width="25" style="266" customWidth="1"/>
    <col min="6663" max="6663" width="12.28515625" style="266" customWidth="1"/>
    <col min="6664" max="6913" width="9.140625" style="266"/>
    <col min="6914" max="6914" width="34.28515625" style="266" customWidth="1"/>
    <col min="6915" max="6915" width="28.7109375" style="266" customWidth="1"/>
    <col min="6916" max="6916" width="10.28515625" style="266" customWidth="1"/>
    <col min="6917" max="6917" width="11.7109375" style="266" customWidth="1"/>
    <col min="6918" max="6918" width="25" style="266" customWidth="1"/>
    <col min="6919" max="6919" width="12.28515625" style="266" customWidth="1"/>
    <col min="6920" max="7169" width="9.140625" style="266"/>
    <col min="7170" max="7170" width="34.28515625" style="266" customWidth="1"/>
    <col min="7171" max="7171" width="28.7109375" style="266" customWidth="1"/>
    <col min="7172" max="7172" width="10.28515625" style="266" customWidth="1"/>
    <col min="7173" max="7173" width="11.7109375" style="266" customWidth="1"/>
    <col min="7174" max="7174" width="25" style="266" customWidth="1"/>
    <col min="7175" max="7175" width="12.28515625" style="266" customWidth="1"/>
    <col min="7176" max="7425" width="9.140625" style="266"/>
    <col min="7426" max="7426" width="34.28515625" style="266" customWidth="1"/>
    <col min="7427" max="7427" width="28.7109375" style="266" customWidth="1"/>
    <col min="7428" max="7428" width="10.28515625" style="266" customWidth="1"/>
    <col min="7429" max="7429" width="11.7109375" style="266" customWidth="1"/>
    <col min="7430" max="7430" width="25" style="266" customWidth="1"/>
    <col min="7431" max="7431" width="12.28515625" style="266" customWidth="1"/>
    <col min="7432" max="7681" width="9.140625" style="266"/>
    <col min="7682" max="7682" width="34.28515625" style="266" customWidth="1"/>
    <col min="7683" max="7683" width="28.7109375" style="266" customWidth="1"/>
    <col min="7684" max="7684" width="10.28515625" style="266" customWidth="1"/>
    <col min="7685" max="7685" width="11.7109375" style="266" customWidth="1"/>
    <col min="7686" max="7686" width="25" style="266" customWidth="1"/>
    <col min="7687" max="7687" width="12.28515625" style="266" customWidth="1"/>
    <col min="7688" max="7937" width="9.140625" style="266"/>
    <col min="7938" max="7938" width="34.28515625" style="266" customWidth="1"/>
    <col min="7939" max="7939" width="28.7109375" style="266" customWidth="1"/>
    <col min="7940" max="7940" width="10.28515625" style="266" customWidth="1"/>
    <col min="7941" max="7941" width="11.7109375" style="266" customWidth="1"/>
    <col min="7942" max="7942" width="25" style="266" customWidth="1"/>
    <col min="7943" max="7943" width="12.28515625" style="266" customWidth="1"/>
    <col min="7944" max="8193" width="9.140625" style="266"/>
    <col min="8194" max="8194" width="34.28515625" style="266" customWidth="1"/>
    <col min="8195" max="8195" width="28.7109375" style="266" customWidth="1"/>
    <col min="8196" max="8196" width="10.28515625" style="266" customWidth="1"/>
    <col min="8197" max="8197" width="11.7109375" style="266" customWidth="1"/>
    <col min="8198" max="8198" width="25" style="266" customWidth="1"/>
    <col min="8199" max="8199" width="12.28515625" style="266" customWidth="1"/>
    <col min="8200" max="8449" width="9.140625" style="266"/>
    <col min="8450" max="8450" width="34.28515625" style="266" customWidth="1"/>
    <col min="8451" max="8451" width="28.7109375" style="266" customWidth="1"/>
    <col min="8452" max="8452" width="10.28515625" style="266" customWidth="1"/>
    <col min="8453" max="8453" width="11.7109375" style="266" customWidth="1"/>
    <col min="8454" max="8454" width="25" style="266" customWidth="1"/>
    <col min="8455" max="8455" width="12.28515625" style="266" customWidth="1"/>
    <col min="8456" max="8705" width="9.140625" style="266"/>
    <col min="8706" max="8706" width="34.28515625" style="266" customWidth="1"/>
    <col min="8707" max="8707" width="28.7109375" style="266" customWidth="1"/>
    <col min="8708" max="8708" width="10.28515625" style="266" customWidth="1"/>
    <col min="8709" max="8709" width="11.7109375" style="266" customWidth="1"/>
    <col min="8710" max="8710" width="25" style="266" customWidth="1"/>
    <col min="8711" max="8711" width="12.28515625" style="266" customWidth="1"/>
    <col min="8712" max="8961" width="9.140625" style="266"/>
    <col min="8962" max="8962" width="34.28515625" style="266" customWidth="1"/>
    <col min="8963" max="8963" width="28.7109375" style="266" customWidth="1"/>
    <col min="8964" max="8964" width="10.28515625" style="266" customWidth="1"/>
    <col min="8965" max="8965" width="11.7109375" style="266" customWidth="1"/>
    <col min="8966" max="8966" width="25" style="266" customWidth="1"/>
    <col min="8967" max="8967" width="12.28515625" style="266" customWidth="1"/>
    <col min="8968" max="9217" width="9.140625" style="266"/>
    <col min="9218" max="9218" width="34.28515625" style="266" customWidth="1"/>
    <col min="9219" max="9219" width="28.7109375" style="266" customWidth="1"/>
    <col min="9220" max="9220" width="10.28515625" style="266" customWidth="1"/>
    <col min="9221" max="9221" width="11.7109375" style="266" customWidth="1"/>
    <col min="9222" max="9222" width="25" style="266" customWidth="1"/>
    <col min="9223" max="9223" width="12.28515625" style="266" customWidth="1"/>
    <col min="9224" max="9473" width="9.140625" style="266"/>
    <col min="9474" max="9474" width="34.28515625" style="266" customWidth="1"/>
    <col min="9475" max="9475" width="28.7109375" style="266" customWidth="1"/>
    <col min="9476" max="9476" width="10.28515625" style="266" customWidth="1"/>
    <col min="9477" max="9477" width="11.7109375" style="266" customWidth="1"/>
    <col min="9478" max="9478" width="25" style="266" customWidth="1"/>
    <col min="9479" max="9479" width="12.28515625" style="266" customWidth="1"/>
    <col min="9480" max="9729" width="9.140625" style="266"/>
    <col min="9730" max="9730" width="34.28515625" style="266" customWidth="1"/>
    <col min="9731" max="9731" width="28.7109375" style="266" customWidth="1"/>
    <col min="9732" max="9732" width="10.28515625" style="266" customWidth="1"/>
    <col min="9733" max="9733" width="11.7109375" style="266" customWidth="1"/>
    <col min="9734" max="9734" width="25" style="266" customWidth="1"/>
    <col min="9735" max="9735" width="12.28515625" style="266" customWidth="1"/>
    <col min="9736" max="9985" width="9.140625" style="266"/>
    <col min="9986" max="9986" width="34.28515625" style="266" customWidth="1"/>
    <col min="9987" max="9987" width="28.7109375" style="266" customWidth="1"/>
    <col min="9988" max="9988" width="10.28515625" style="266" customWidth="1"/>
    <col min="9989" max="9989" width="11.7109375" style="266" customWidth="1"/>
    <col min="9990" max="9990" width="25" style="266" customWidth="1"/>
    <col min="9991" max="9991" width="12.28515625" style="266" customWidth="1"/>
    <col min="9992" max="10241" width="9.140625" style="266"/>
    <col min="10242" max="10242" width="34.28515625" style="266" customWidth="1"/>
    <col min="10243" max="10243" width="28.7109375" style="266" customWidth="1"/>
    <col min="10244" max="10244" width="10.28515625" style="266" customWidth="1"/>
    <col min="10245" max="10245" width="11.7109375" style="266" customWidth="1"/>
    <col min="10246" max="10246" width="25" style="266" customWidth="1"/>
    <col min="10247" max="10247" width="12.28515625" style="266" customWidth="1"/>
    <col min="10248" max="10497" width="9.140625" style="266"/>
    <col min="10498" max="10498" width="34.28515625" style="266" customWidth="1"/>
    <col min="10499" max="10499" width="28.7109375" style="266" customWidth="1"/>
    <col min="10500" max="10500" width="10.28515625" style="266" customWidth="1"/>
    <col min="10501" max="10501" width="11.7109375" style="266" customWidth="1"/>
    <col min="10502" max="10502" width="25" style="266" customWidth="1"/>
    <col min="10503" max="10503" width="12.28515625" style="266" customWidth="1"/>
    <col min="10504" max="10753" width="9.140625" style="266"/>
    <col min="10754" max="10754" width="34.28515625" style="266" customWidth="1"/>
    <col min="10755" max="10755" width="28.7109375" style="266" customWidth="1"/>
    <col min="10756" max="10756" width="10.28515625" style="266" customWidth="1"/>
    <col min="10757" max="10757" width="11.7109375" style="266" customWidth="1"/>
    <col min="10758" max="10758" width="25" style="266" customWidth="1"/>
    <col min="10759" max="10759" width="12.28515625" style="266" customWidth="1"/>
    <col min="10760" max="11009" width="9.140625" style="266"/>
    <col min="11010" max="11010" width="34.28515625" style="266" customWidth="1"/>
    <col min="11011" max="11011" width="28.7109375" style="266" customWidth="1"/>
    <col min="11012" max="11012" width="10.28515625" style="266" customWidth="1"/>
    <col min="11013" max="11013" width="11.7109375" style="266" customWidth="1"/>
    <col min="11014" max="11014" width="25" style="266" customWidth="1"/>
    <col min="11015" max="11015" width="12.28515625" style="266" customWidth="1"/>
    <col min="11016" max="11265" width="9.140625" style="266"/>
    <col min="11266" max="11266" width="34.28515625" style="266" customWidth="1"/>
    <col min="11267" max="11267" width="28.7109375" style="266" customWidth="1"/>
    <col min="11268" max="11268" width="10.28515625" style="266" customWidth="1"/>
    <col min="11269" max="11269" width="11.7109375" style="266" customWidth="1"/>
    <col min="11270" max="11270" width="25" style="266" customWidth="1"/>
    <col min="11271" max="11271" width="12.28515625" style="266" customWidth="1"/>
    <col min="11272" max="11521" width="9.140625" style="266"/>
    <col min="11522" max="11522" width="34.28515625" style="266" customWidth="1"/>
    <col min="11523" max="11523" width="28.7109375" style="266" customWidth="1"/>
    <col min="11524" max="11524" width="10.28515625" style="266" customWidth="1"/>
    <col min="11525" max="11525" width="11.7109375" style="266" customWidth="1"/>
    <col min="11526" max="11526" width="25" style="266" customWidth="1"/>
    <col min="11527" max="11527" width="12.28515625" style="266" customWidth="1"/>
    <col min="11528" max="11777" width="9.140625" style="266"/>
    <col min="11778" max="11778" width="34.28515625" style="266" customWidth="1"/>
    <col min="11779" max="11779" width="28.7109375" style="266" customWidth="1"/>
    <col min="11780" max="11780" width="10.28515625" style="266" customWidth="1"/>
    <col min="11781" max="11781" width="11.7109375" style="266" customWidth="1"/>
    <col min="11782" max="11782" width="25" style="266" customWidth="1"/>
    <col min="11783" max="11783" width="12.28515625" style="266" customWidth="1"/>
    <col min="11784" max="12033" width="9.140625" style="266"/>
    <col min="12034" max="12034" width="34.28515625" style="266" customWidth="1"/>
    <col min="12035" max="12035" width="28.7109375" style="266" customWidth="1"/>
    <col min="12036" max="12036" width="10.28515625" style="266" customWidth="1"/>
    <col min="12037" max="12037" width="11.7109375" style="266" customWidth="1"/>
    <col min="12038" max="12038" width="25" style="266" customWidth="1"/>
    <col min="12039" max="12039" width="12.28515625" style="266" customWidth="1"/>
    <col min="12040" max="12289" width="9.140625" style="266"/>
    <col min="12290" max="12290" width="34.28515625" style="266" customWidth="1"/>
    <col min="12291" max="12291" width="28.7109375" style="266" customWidth="1"/>
    <col min="12292" max="12292" width="10.28515625" style="266" customWidth="1"/>
    <col min="12293" max="12293" width="11.7109375" style="266" customWidth="1"/>
    <col min="12294" max="12294" width="25" style="266" customWidth="1"/>
    <col min="12295" max="12295" width="12.28515625" style="266" customWidth="1"/>
    <col min="12296" max="12545" width="9.140625" style="266"/>
    <col min="12546" max="12546" width="34.28515625" style="266" customWidth="1"/>
    <col min="12547" max="12547" width="28.7109375" style="266" customWidth="1"/>
    <col min="12548" max="12548" width="10.28515625" style="266" customWidth="1"/>
    <col min="12549" max="12549" width="11.7109375" style="266" customWidth="1"/>
    <col min="12550" max="12550" width="25" style="266" customWidth="1"/>
    <col min="12551" max="12551" width="12.28515625" style="266" customWidth="1"/>
    <col min="12552" max="12801" width="9.140625" style="266"/>
    <col min="12802" max="12802" width="34.28515625" style="266" customWidth="1"/>
    <col min="12803" max="12803" width="28.7109375" style="266" customWidth="1"/>
    <col min="12804" max="12804" width="10.28515625" style="266" customWidth="1"/>
    <col min="12805" max="12805" width="11.7109375" style="266" customWidth="1"/>
    <col min="12806" max="12806" width="25" style="266" customWidth="1"/>
    <col min="12807" max="12807" width="12.28515625" style="266" customWidth="1"/>
    <col min="12808" max="13057" width="9.140625" style="266"/>
    <col min="13058" max="13058" width="34.28515625" style="266" customWidth="1"/>
    <col min="13059" max="13059" width="28.7109375" style="266" customWidth="1"/>
    <col min="13060" max="13060" width="10.28515625" style="266" customWidth="1"/>
    <col min="13061" max="13061" width="11.7109375" style="266" customWidth="1"/>
    <col min="13062" max="13062" width="25" style="266" customWidth="1"/>
    <col min="13063" max="13063" width="12.28515625" style="266" customWidth="1"/>
    <col min="13064" max="13313" width="9.140625" style="266"/>
    <col min="13314" max="13314" width="34.28515625" style="266" customWidth="1"/>
    <col min="13315" max="13315" width="28.7109375" style="266" customWidth="1"/>
    <col min="13316" max="13316" width="10.28515625" style="266" customWidth="1"/>
    <col min="13317" max="13317" width="11.7109375" style="266" customWidth="1"/>
    <col min="13318" max="13318" width="25" style="266" customWidth="1"/>
    <col min="13319" max="13319" width="12.28515625" style="266" customWidth="1"/>
    <col min="13320" max="13569" width="9.140625" style="266"/>
    <col min="13570" max="13570" width="34.28515625" style="266" customWidth="1"/>
    <col min="13571" max="13571" width="28.7109375" style="266" customWidth="1"/>
    <col min="13572" max="13572" width="10.28515625" style="266" customWidth="1"/>
    <col min="13573" max="13573" width="11.7109375" style="266" customWidth="1"/>
    <col min="13574" max="13574" width="25" style="266" customWidth="1"/>
    <col min="13575" max="13575" width="12.28515625" style="266" customWidth="1"/>
    <col min="13576" max="13825" width="9.140625" style="266"/>
    <col min="13826" max="13826" width="34.28515625" style="266" customWidth="1"/>
    <col min="13827" max="13827" width="28.7109375" style="266" customWidth="1"/>
    <col min="13828" max="13828" width="10.28515625" style="266" customWidth="1"/>
    <col min="13829" max="13829" width="11.7109375" style="266" customWidth="1"/>
    <col min="13830" max="13830" width="25" style="266" customWidth="1"/>
    <col min="13831" max="13831" width="12.28515625" style="266" customWidth="1"/>
    <col min="13832" max="14081" width="9.140625" style="266"/>
    <col min="14082" max="14082" width="34.28515625" style="266" customWidth="1"/>
    <col min="14083" max="14083" width="28.7109375" style="266" customWidth="1"/>
    <col min="14084" max="14084" width="10.28515625" style="266" customWidth="1"/>
    <col min="14085" max="14085" width="11.7109375" style="266" customWidth="1"/>
    <col min="14086" max="14086" width="25" style="266" customWidth="1"/>
    <col min="14087" max="14087" width="12.28515625" style="266" customWidth="1"/>
    <col min="14088" max="14337" width="9.140625" style="266"/>
    <col min="14338" max="14338" width="34.28515625" style="266" customWidth="1"/>
    <col min="14339" max="14339" width="28.7109375" style="266" customWidth="1"/>
    <col min="14340" max="14340" width="10.28515625" style="266" customWidth="1"/>
    <col min="14341" max="14341" width="11.7109375" style="266" customWidth="1"/>
    <col min="14342" max="14342" width="25" style="266" customWidth="1"/>
    <col min="14343" max="14343" width="12.28515625" style="266" customWidth="1"/>
    <col min="14344" max="14593" width="9.140625" style="266"/>
    <col min="14594" max="14594" width="34.28515625" style="266" customWidth="1"/>
    <col min="14595" max="14595" width="28.7109375" style="266" customWidth="1"/>
    <col min="14596" max="14596" width="10.28515625" style="266" customWidth="1"/>
    <col min="14597" max="14597" width="11.7109375" style="266" customWidth="1"/>
    <col min="14598" max="14598" width="25" style="266" customWidth="1"/>
    <col min="14599" max="14599" width="12.28515625" style="266" customWidth="1"/>
    <col min="14600" max="14849" width="9.140625" style="266"/>
    <col min="14850" max="14850" width="34.28515625" style="266" customWidth="1"/>
    <col min="14851" max="14851" width="28.7109375" style="266" customWidth="1"/>
    <col min="14852" max="14852" width="10.28515625" style="266" customWidth="1"/>
    <col min="14853" max="14853" width="11.7109375" style="266" customWidth="1"/>
    <col min="14854" max="14854" width="25" style="266" customWidth="1"/>
    <col min="14855" max="14855" width="12.28515625" style="266" customWidth="1"/>
    <col min="14856" max="15105" width="9.140625" style="266"/>
    <col min="15106" max="15106" width="34.28515625" style="266" customWidth="1"/>
    <col min="15107" max="15107" width="28.7109375" style="266" customWidth="1"/>
    <col min="15108" max="15108" width="10.28515625" style="266" customWidth="1"/>
    <col min="15109" max="15109" width="11.7109375" style="266" customWidth="1"/>
    <col min="15110" max="15110" width="25" style="266" customWidth="1"/>
    <col min="15111" max="15111" width="12.28515625" style="266" customWidth="1"/>
    <col min="15112" max="15361" width="9.140625" style="266"/>
    <col min="15362" max="15362" width="34.28515625" style="266" customWidth="1"/>
    <col min="15363" max="15363" width="28.7109375" style="266" customWidth="1"/>
    <col min="15364" max="15364" width="10.28515625" style="266" customWidth="1"/>
    <col min="15365" max="15365" width="11.7109375" style="266" customWidth="1"/>
    <col min="15366" max="15366" width="25" style="266" customWidth="1"/>
    <col min="15367" max="15367" width="12.28515625" style="266" customWidth="1"/>
    <col min="15368" max="15617" width="9.140625" style="266"/>
    <col min="15618" max="15618" width="34.28515625" style="266" customWidth="1"/>
    <col min="15619" max="15619" width="28.7109375" style="266" customWidth="1"/>
    <col min="15620" max="15620" width="10.28515625" style="266" customWidth="1"/>
    <col min="15621" max="15621" width="11.7109375" style="266" customWidth="1"/>
    <col min="15622" max="15622" width="25" style="266" customWidth="1"/>
    <col min="15623" max="15623" width="12.28515625" style="266" customWidth="1"/>
    <col min="15624" max="15873" width="9.140625" style="266"/>
    <col min="15874" max="15874" width="34.28515625" style="266" customWidth="1"/>
    <col min="15875" max="15875" width="28.7109375" style="266" customWidth="1"/>
    <col min="15876" max="15876" width="10.28515625" style="266" customWidth="1"/>
    <col min="15877" max="15877" width="11.7109375" style="266" customWidth="1"/>
    <col min="15878" max="15878" width="25" style="266" customWidth="1"/>
    <col min="15879" max="15879" width="12.28515625" style="266" customWidth="1"/>
    <col min="15880" max="16129" width="9.140625" style="266"/>
    <col min="16130" max="16130" width="34.28515625" style="266" customWidth="1"/>
    <col min="16131" max="16131" width="28.7109375" style="266" customWidth="1"/>
    <col min="16132" max="16132" width="10.28515625" style="266" customWidth="1"/>
    <col min="16133" max="16133" width="11.7109375" style="266" customWidth="1"/>
    <col min="16134" max="16134" width="25" style="266" customWidth="1"/>
    <col min="16135" max="16135" width="12.28515625" style="266" customWidth="1"/>
    <col min="16136" max="16384" width="9.140625" style="266"/>
  </cols>
  <sheetData>
    <row r="3" spans="2:7" ht="52.5" customHeight="1" x14ac:dyDescent="0.2">
      <c r="B3" s="822" t="s">
        <v>333</v>
      </c>
      <c r="C3" s="823"/>
      <c r="D3" s="370"/>
      <c r="E3" s="371"/>
    </row>
    <row r="4" spans="2:7" ht="14.25" x14ac:dyDescent="0.2">
      <c r="B4" s="333"/>
      <c r="C4" s="333"/>
      <c r="D4" s="333"/>
      <c r="E4" s="371"/>
    </row>
    <row r="5" spans="2:7" ht="24" customHeight="1" x14ac:dyDescent="0.2">
      <c r="B5" s="824" t="s">
        <v>334</v>
      </c>
      <c r="C5" s="824"/>
      <c r="D5" s="372"/>
      <c r="E5" s="371"/>
    </row>
    <row r="6" spans="2:7" ht="15" x14ac:dyDescent="0.2">
      <c r="B6" s="824"/>
      <c r="C6" s="824"/>
      <c r="D6" s="372"/>
      <c r="E6" s="371"/>
    </row>
    <row r="7" spans="2:7" ht="32.25" customHeight="1" x14ac:dyDescent="0.2">
      <c r="B7" s="373" t="s">
        <v>335</v>
      </c>
      <c r="C7" s="374">
        <v>171.93290999999999</v>
      </c>
      <c r="D7" s="372"/>
      <c r="E7" s="371"/>
      <c r="G7" s="272"/>
    </row>
    <row r="8" spans="2:7" ht="30.75" customHeight="1" x14ac:dyDescent="0.2">
      <c r="B8" s="373" t="s">
        <v>336</v>
      </c>
      <c r="C8" s="374">
        <v>482.72602999999992</v>
      </c>
      <c r="D8" s="372"/>
      <c r="E8" s="375"/>
      <c r="F8" s="273"/>
      <c r="G8" s="273"/>
    </row>
    <row r="9" spans="2:7" ht="14.25" x14ac:dyDescent="0.2">
      <c r="B9" s="376" t="s">
        <v>337</v>
      </c>
      <c r="C9" s="376"/>
      <c r="D9" s="376"/>
      <c r="E9" s="377"/>
      <c r="F9" s="273"/>
      <c r="G9" s="273"/>
    </row>
    <row r="10" spans="2:7" ht="14.25" x14ac:dyDescent="0.2">
      <c r="B10" s="376"/>
      <c r="C10" s="376"/>
      <c r="D10" s="376"/>
      <c r="E10" s="377"/>
      <c r="F10" s="273"/>
      <c r="G10" s="273"/>
    </row>
    <row r="11" spans="2:7" ht="14.25" x14ac:dyDescent="0.2">
      <c r="B11" s="376"/>
      <c r="C11" s="376"/>
      <c r="D11" s="376"/>
      <c r="E11" s="371"/>
      <c r="F11" s="273"/>
      <c r="G11" s="273"/>
    </row>
    <row r="12" spans="2:7" ht="33" customHeight="1" x14ac:dyDescent="0.2">
      <c r="B12" s="824" t="s">
        <v>338</v>
      </c>
      <c r="C12" s="824"/>
      <c r="D12" s="378" t="s">
        <v>339</v>
      </c>
      <c r="E12" s="379" t="s">
        <v>340</v>
      </c>
    </row>
    <row r="13" spans="2:7" ht="22.5" customHeight="1" x14ac:dyDescent="0.2">
      <c r="B13" s="824"/>
      <c r="C13" s="824"/>
      <c r="D13" s="380" t="s">
        <v>341</v>
      </c>
      <c r="E13" s="380"/>
    </row>
    <row r="14" spans="2:7" ht="14.25" x14ac:dyDescent="0.2">
      <c r="B14" s="825" t="s">
        <v>342</v>
      </c>
      <c r="C14" s="381" t="s">
        <v>343</v>
      </c>
      <c r="D14" s="374">
        <v>246</v>
      </c>
      <c r="E14" s="374">
        <f>SUM(D14:D14)</f>
        <v>246</v>
      </c>
    </row>
    <row r="15" spans="2:7" ht="14.25" x14ac:dyDescent="0.2">
      <c r="B15" s="825"/>
      <c r="C15" s="381" t="s">
        <v>344</v>
      </c>
      <c r="D15" s="374">
        <v>171.93290999999999</v>
      </c>
      <c r="E15" s="374">
        <f>SUM(D15:D15)</f>
        <v>171.93290999999999</v>
      </c>
    </row>
    <row r="16" spans="2:7" ht="14.25" x14ac:dyDescent="0.2">
      <c r="B16" s="379" t="s">
        <v>345</v>
      </c>
      <c r="C16" s="381" t="s">
        <v>344</v>
      </c>
      <c r="D16" s="374">
        <v>0.24066000000000001</v>
      </c>
      <c r="E16" s="382">
        <f>SUM(D16:D16)</f>
        <v>0.24066000000000001</v>
      </c>
    </row>
    <row r="17" spans="2:5" ht="14.25" x14ac:dyDescent="0.2">
      <c r="B17" s="376" t="s">
        <v>346</v>
      </c>
      <c r="C17" s="333"/>
      <c r="D17" s="383"/>
      <c r="E17" s="371"/>
    </row>
    <row r="18" spans="2:5" ht="15" x14ac:dyDescent="0.2">
      <c r="B18" s="318"/>
      <c r="C18" s="318"/>
      <c r="D18" s="385"/>
      <c r="E18" s="384"/>
    </row>
    <row r="19" spans="2:5" x14ac:dyDescent="0.2">
      <c r="C19" s="274"/>
      <c r="D19" s="262"/>
    </row>
    <row r="20" spans="2:5" x14ac:dyDescent="0.2">
      <c r="D20" s="262"/>
    </row>
  </sheetData>
  <mergeCells count="4">
    <mergeCell ref="B3:C3"/>
    <mergeCell ref="B5:C6"/>
    <mergeCell ref="B12:C13"/>
    <mergeCell ref="B14:B15"/>
  </mergeCells>
  <printOptions horizontalCentered="1"/>
  <pageMargins left="0.55118110236220474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42"/>
  <sheetViews>
    <sheetView showGridLines="0" zoomScale="85" zoomScaleNormal="85" workbookViewId="0">
      <selection sqref="A1:H42"/>
    </sheetView>
  </sheetViews>
  <sheetFormatPr defaultRowHeight="15" customHeight="1" x14ac:dyDescent="0.2"/>
  <cols>
    <col min="1" max="1" width="16" style="275" customWidth="1"/>
    <col min="2" max="2" width="16.85546875" style="275" customWidth="1"/>
    <col min="3" max="3" width="17.5703125" style="275" bestFit="1" customWidth="1"/>
    <col min="4" max="4" width="60.7109375" style="275" customWidth="1"/>
    <col min="5" max="5" width="10" style="275" bestFit="1" customWidth="1"/>
    <col min="6" max="7" width="18.7109375" style="275" customWidth="1"/>
    <col min="8" max="8" width="15.5703125" style="275" customWidth="1"/>
    <col min="9" max="9" width="13.28515625" style="275" customWidth="1"/>
    <col min="10" max="256" width="9.140625" style="275"/>
    <col min="257" max="257" width="16" style="275" customWidth="1"/>
    <col min="258" max="258" width="16.85546875" style="275" customWidth="1"/>
    <col min="259" max="259" width="17.5703125" style="275" bestFit="1" customWidth="1"/>
    <col min="260" max="260" width="60.7109375" style="275" customWidth="1"/>
    <col min="261" max="261" width="10" style="275" bestFit="1" customWidth="1"/>
    <col min="262" max="263" width="18.7109375" style="275" customWidth="1"/>
    <col min="264" max="264" width="15.5703125" style="275" customWidth="1"/>
    <col min="265" max="265" width="13.28515625" style="275" customWidth="1"/>
    <col min="266" max="512" width="9.140625" style="275"/>
    <col min="513" max="513" width="16" style="275" customWidth="1"/>
    <col min="514" max="514" width="16.85546875" style="275" customWidth="1"/>
    <col min="515" max="515" width="17.5703125" style="275" bestFit="1" customWidth="1"/>
    <col min="516" max="516" width="60.7109375" style="275" customWidth="1"/>
    <col min="517" max="517" width="10" style="275" bestFit="1" customWidth="1"/>
    <col min="518" max="519" width="18.7109375" style="275" customWidth="1"/>
    <col min="520" max="520" width="15.5703125" style="275" customWidth="1"/>
    <col min="521" max="521" width="13.28515625" style="275" customWidth="1"/>
    <col min="522" max="768" width="9.140625" style="275"/>
    <col min="769" max="769" width="16" style="275" customWidth="1"/>
    <col min="770" max="770" width="16.85546875" style="275" customWidth="1"/>
    <col min="771" max="771" width="17.5703125" style="275" bestFit="1" customWidth="1"/>
    <col min="772" max="772" width="60.7109375" style="275" customWidth="1"/>
    <col min="773" max="773" width="10" style="275" bestFit="1" customWidth="1"/>
    <col min="774" max="775" width="18.7109375" style="275" customWidth="1"/>
    <col min="776" max="776" width="15.5703125" style="275" customWidth="1"/>
    <col min="777" max="777" width="13.28515625" style="275" customWidth="1"/>
    <col min="778" max="1024" width="9.140625" style="275"/>
    <col min="1025" max="1025" width="16" style="275" customWidth="1"/>
    <col min="1026" max="1026" width="16.85546875" style="275" customWidth="1"/>
    <col min="1027" max="1027" width="17.5703125" style="275" bestFit="1" customWidth="1"/>
    <col min="1028" max="1028" width="60.7109375" style="275" customWidth="1"/>
    <col min="1029" max="1029" width="10" style="275" bestFit="1" customWidth="1"/>
    <col min="1030" max="1031" width="18.7109375" style="275" customWidth="1"/>
    <col min="1032" max="1032" width="15.5703125" style="275" customWidth="1"/>
    <col min="1033" max="1033" width="13.28515625" style="275" customWidth="1"/>
    <col min="1034" max="1280" width="9.140625" style="275"/>
    <col min="1281" max="1281" width="16" style="275" customWidth="1"/>
    <col min="1282" max="1282" width="16.85546875" style="275" customWidth="1"/>
    <col min="1283" max="1283" width="17.5703125" style="275" bestFit="1" customWidth="1"/>
    <col min="1284" max="1284" width="60.7109375" style="275" customWidth="1"/>
    <col min="1285" max="1285" width="10" style="275" bestFit="1" customWidth="1"/>
    <col min="1286" max="1287" width="18.7109375" style="275" customWidth="1"/>
    <col min="1288" max="1288" width="15.5703125" style="275" customWidth="1"/>
    <col min="1289" max="1289" width="13.28515625" style="275" customWidth="1"/>
    <col min="1290" max="1536" width="9.140625" style="275"/>
    <col min="1537" max="1537" width="16" style="275" customWidth="1"/>
    <col min="1538" max="1538" width="16.85546875" style="275" customWidth="1"/>
    <col min="1539" max="1539" width="17.5703125" style="275" bestFit="1" customWidth="1"/>
    <col min="1540" max="1540" width="60.7109375" style="275" customWidth="1"/>
    <col min="1541" max="1541" width="10" style="275" bestFit="1" customWidth="1"/>
    <col min="1542" max="1543" width="18.7109375" style="275" customWidth="1"/>
    <col min="1544" max="1544" width="15.5703125" style="275" customWidth="1"/>
    <col min="1545" max="1545" width="13.28515625" style="275" customWidth="1"/>
    <col min="1546" max="1792" width="9.140625" style="275"/>
    <col min="1793" max="1793" width="16" style="275" customWidth="1"/>
    <col min="1794" max="1794" width="16.85546875" style="275" customWidth="1"/>
    <col min="1795" max="1795" width="17.5703125" style="275" bestFit="1" customWidth="1"/>
    <col min="1796" max="1796" width="60.7109375" style="275" customWidth="1"/>
    <col min="1797" max="1797" width="10" style="275" bestFit="1" customWidth="1"/>
    <col min="1798" max="1799" width="18.7109375" style="275" customWidth="1"/>
    <col min="1800" max="1800" width="15.5703125" style="275" customWidth="1"/>
    <col min="1801" max="1801" width="13.28515625" style="275" customWidth="1"/>
    <col min="1802" max="2048" width="9.140625" style="275"/>
    <col min="2049" max="2049" width="16" style="275" customWidth="1"/>
    <col min="2050" max="2050" width="16.85546875" style="275" customWidth="1"/>
    <col min="2051" max="2051" width="17.5703125" style="275" bestFit="1" customWidth="1"/>
    <col min="2052" max="2052" width="60.7109375" style="275" customWidth="1"/>
    <col min="2053" max="2053" width="10" style="275" bestFit="1" customWidth="1"/>
    <col min="2054" max="2055" width="18.7109375" style="275" customWidth="1"/>
    <col min="2056" max="2056" width="15.5703125" style="275" customWidth="1"/>
    <col min="2057" max="2057" width="13.28515625" style="275" customWidth="1"/>
    <col min="2058" max="2304" width="9.140625" style="275"/>
    <col min="2305" max="2305" width="16" style="275" customWidth="1"/>
    <col min="2306" max="2306" width="16.85546875" style="275" customWidth="1"/>
    <col min="2307" max="2307" width="17.5703125" style="275" bestFit="1" customWidth="1"/>
    <col min="2308" max="2308" width="60.7109375" style="275" customWidth="1"/>
    <col min="2309" max="2309" width="10" style="275" bestFit="1" customWidth="1"/>
    <col min="2310" max="2311" width="18.7109375" style="275" customWidth="1"/>
    <col min="2312" max="2312" width="15.5703125" style="275" customWidth="1"/>
    <col min="2313" max="2313" width="13.28515625" style="275" customWidth="1"/>
    <col min="2314" max="2560" width="9.140625" style="275"/>
    <col min="2561" max="2561" width="16" style="275" customWidth="1"/>
    <col min="2562" max="2562" width="16.85546875" style="275" customWidth="1"/>
    <col min="2563" max="2563" width="17.5703125" style="275" bestFit="1" customWidth="1"/>
    <col min="2564" max="2564" width="60.7109375" style="275" customWidth="1"/>
    <col min="2565" max="2565" width="10" style="275" bestFit="1" customWidth="1"/>
    <col min="2566" max="2567" width="18.7109375" style="275" customWidth="1"/>
    <col min="2568" max="2568" width="15.5703125" style="275" customWidth="1"/>
    <col min="2569" max="2569" width="13.28515625" style="275" customWidth="1"/>
    <col min="2570" max="2816" width="9.140625" style="275"/>
    <col min="2817" max="2817" width="16" style="275" customWidth="1"/>
    <col min="2818" max="2818" width="16.85546875" style="275" customWidth="1"/>
    <col min="2819" max="2819" width="17.5703125" style="275" bestFit="1" customWidth="1"/>
    <col min="2820" max="2820" width="60.7109375" style="275" customWidth="1"/>
    <col min="2821" max="2821" width="10" style="275" bestFit="1" customWidth="1"/>
    <col min="2822" max="2823" width="18.7109375" style="275" customWidth="1"/>
    <col min="2824" max="2824" width="15.5703125" style="275" customWidth="1"/>
    <col min="2825" max="2825" width="13.28515625" style="275" customWidth="1"/>
    <col min="2826" max="3072" width="9.140625" style="275"/>
    <col min="3073" max="3073" width="16" style="275" customWidth="1"/>
    <col min="3074" max="3074" width="16.85546875" style="275" customWidth="1"/>
    <col min="3075" max="3075" width="17.5703125" style="275" bestFit="1" customWidth="1"/>
    <col min="3076" max="3076" width="60.7109375" style="275" customWidth="1"/>
    <col min="3077" max="3077" width="10" style="275" bestFit="1" customWidth="1"/>
    <col min="3078" max="3079" width="18.7109375" style="275" customWidth="1"/>
    <col min="3080" max="3080" width="15.5703125" style="275" customWidth="1"/>
    <col min="3081" max="3081" width="13.28515625" style="275" customWidth="1"/>
    <col min="3082" max="3328" width="9.140625" style="275"/>
    <col min="3329" max="3329" width="16" style="275" customWidth="1"/>
    <col min="3330" max="3330" width="16.85546875" style="275" customWidth="1"/>
    <col min="3331" max="3331" width="17.5703125" style="275" bestFit="1" customWidth="1"/>
    <col min="3332" max="3332" width="60.7109375" style="275" customWidth="1"/>
    <col min="3333" max="3333" width="10" style="275" bestFit="1" customWidth="1"/>
    <col min="3334" max="3335" width="18.7109375" style="275" customWidth="1"/>
    <col min="3336" max="3336" width="15.5703125" style="275" customWidth="1"/>
    <col min="3337" max="3337" width="13.28515625" style="275" customWidth="1"/>
    <col min="3338" max="3584" width="9.140625" style="275"/>
    <col min="3585" max="3585" width="16" style="275" customWidth="1"/>
    <col min="3586" max="3586" width="16.85546875" style="275" customWidth="1"/>
    <col min="3587" max="3587" width="17.5703125" style="275" bestFit="1" customWidth="1"/>
    <col min="3588" max="3588" width="60.7109375" style="275" customWidth="1"/>
    <col min="3589" max="3589" width="10" style="275" bestFit="1" customWidth="1"/>
    <col min="3590" max="3591" width="18.7109375" style="275" customWidth="1"/>
    <col min="3592" max="3592" width="15.5703125" style="275" customWidth="1"/>
    <col min="3593" max="3593" width="13.28515625" style="275" customWidth="1"/>
    <col min="3594" max="3840" width="9.140625" style="275"/>
    <col min="3841" max="3841" width="16" style="275" customWidth="1"/>
    <col min="3842" max="3842" width="16.85546875" style="275" customWidth="1"/>
    <col min="3843" max="3843" width="17.5703125" style="275" bestFit="1" customWidth="1"/>
    <col min="3844" max="3844" width="60.7109375" style="275" customWidth="1"/>
    <col min="3845" max="3845" width="10" style="275" bestFit="1" customWidth="1"/>
    <col min="3846" max="3847" width="18.7109375" style="275" customWidth="1"/>
    <col min="3848" max="3848" width="15.5703125" style="275" customWidth="1"/>
    <col min="3849" max="3849" width="13.28515625" style="275" customWidth="1"/>
    <col min="3850" max="4096" width="9.140625" style="275"/>
    <col min="4097" max="4097" width="16" style="275" customWidth="1"/>
    <col min="4098" max="4098" width="16.85546875" style="275" customWidth="1"/>
    <col min="4099" max="4099" width="17.5703125" style="275" bestFit="1" customWidth="1"/>
    <col min="4100" max="4100" width="60.7109375" style="275" customWidth="1"/>
    <col min="4101" max="4101" width="10" style="275" bestFit="1" customWidth="1"/>
    <col min="4102" max="4103" width="18.7109375" style="275" customWidth="1"/>
    <col min="4104" max="4104" width="15.5703125" style="275" customWidth="1"/>
    <col min="4105" max="4105" width="13.28515625" style="275" customWidth="1"/>
    <col min="4106" max="4352" width="9.140625" style="275"/>
    <col min="4353" max="4353" width="16" style="275" customWidth="1"/>
    <col min="4354" max="4354" width="16.85546875" style="275" customWidth="1"/>
    <col min="4355" max="4355" width="17.5703125" style="275" bestFit="1" customWidth="1"/>
    <col min="4356" max="4356" width="60.7109375" style="275" customWidth="1"/>
    <col min="4357" max="4357" width="10" style="275" bestFit="1" customWidth="1"/>
    <col min="4358" max="4359" width="18.7109375" style="275" customWidth="1"/>
    <col min="4360" max="4360" width="15.5703125" style="275" customWidth="1"/>
    <col min="4361" max="4361" width="13.28515625" style="275" customWidth="1"/>
    <col min="4362" max="4608" width="9.140625" style="275"/>
    <col min="4609" max="4609" width="16" style="275" customWidth="1"/>
    <col min="4610" max="4610" width="16.85546875" style="275" customWidth="1"/>
    <col min="4611" max="4611" width="17.5703125" style="275" bestFit="1" customWidth="1"/>
    <col min="4612" max="4612" width="60.7109375" style="275" customWidth="1"/>
    <col min="4613" max="4613" width="10" style="275" bestFit="1" customWidth="1"/>
    <col min="4614" max="4615" width="18.7109375" style="275" customWidth="1"/>
    <col min="4616" max="4616" width="15.5703125" style="275" customWidth="1"/>
    <col min="4617" max="4617" width="13.28515625" style="275" customWidth="1"/>
    <col min="4618" max="4864" width="9.140625" style="275"/>
    <col min="4865" max="4865" width="16" style="275" customWidth="1"/>
    <col min="4866" max="4866" width="16.85546875" style="275" customWidth="1"/>
    <col min="4867" max="4867" width="17.5703125" style="275" bestFit="1" customWidth="1"/>
    <col min="4868" max="4868" width="60.7109375" style="275" customWidth="1"/>
    <col min="4869" max="4869" width="10" style="275" bestFit="1" customWidth="1"/>
    <col min="4870" max="4871" width="18.7109375" style="275" customWidth="1"/>
    <col min="4872" max="4872" width="15.5703125" style="275" customWidth="1"/>
    <col min="4873" max="4873" width="13.28515625" style="275" customWidth="1"/>
    <col min="4874" max="5120" width="9.140625" style="275"/>
    <col min="5121" max="5121" width="16" style="275" customWidth="1"/>
    <col min="5122" max="5122" width="16.85546875" style="275" customWidth="1"/>
    <col min="5123" max="5123" width="17.5703125" style="275" bestFit="1" customWidth="1"/>
    <col min="5124" max="5124" width="60.7109375" style="275" customWidth="1"/>
    <col min="5125" max="5125" width="10" style="275" bestFit="1" customWidth="1"/>
    <col min="5126" max="5127" width="18.7109375" style="275" customWidth="1"/>
    <col min="5128" max="5128" width="15.5703125" style="275" customWidth="1"/>
    <col min="5129" max="5129" width="13.28515625" style="275" customWidth="1"/>
    <col min="5130" max="5376" width="9.140625" style="275"/>
    <col min="5377" max="5377" width="16" style="275" customWidth="1"/>
    <col min="5378" max="5378" width="16.85546875" style="275" customWidth="1"/>
    <col min="5379" max="5379" width="17.5703125" style="275" bestFit="1" customWidth="1"/>
    <col min="5380" max="5380" width="60.7109375" style="275" customWidth="1"/>
    <col min="5381" max="5381" width="10" style="275" bestFit="1" customWidth="1"/>
    <col min="5382" max="5383" width="18.7109375" style="275" customWidth="1"/>
    <col min="5384" max="5384" width="15.5703125" style="275" customWidth="1"/>
    <col min="5385" max="5385" width="13.28515625" style="275" customWidth="1"/>
    <col min="5386" max="5632" width="9.140625" style="275"/>
    <col min="5633" max="5633" width="16" style="275" customWidth="1"/>
    <col min="5634" max="5634" width="16.85546875" style="275" customWidth="1"/>
    <col min="5635" max="5635" width="17.5703125" style="275" bestFit="1" customWidth="1"/>
    <col min="5636" max="5636" width="60.7109375" style="275" customWidth="1"/>
    <col min="5637" max="5637" width="10" style="275" bestFit="1" customWidth="1"/>
    <col min="5638" max="5639" width="18.7109375" style="275" customWidth="1"/>
    <col min="5640" max="5640" width="15.5703125" style="275" customWidth="1"/>
    <col min="5641" max="5641" width="13.28515625" style="275" customWidth="1"/>
    <col min="5642" max="5888" width="9.140625" style="275"/>
    <col min="5889" max="5889" width="16" style="275" customWidth="1"/>
    <col min="5890" max="5890" width="16.85546875" style="275" customWidth="1"/>
    <col min="5891" max="5891" width="17.5703125" style="275" bestFit="1" customWidth="1"/>
    <col min="5892" max="5892" width="60.7109375" style="275" customWidth="1"/>
    <col min="5893" max="5893" width="10" style="275" bestFit="1" customWidth="1"/>
    <col min="5894" max="5895" width="18.7109375" style="275" customWidth="1"/>
    <col min="5896" max="5896" width="15.5703125" style="275" customWidth="1"/>
    <col min="5897" max="5897" width="13.28515625" style="275" customWidth="1"/>
    <col min="5898" max="6144" width="9.140625" style="275"/>
    <col min="6145" max="6145" width="16" style="275" customWidth="1"/>
    <col min="6146" max="6146" width="16.85546875" style="275" customWidth="1"/>
    <col min="6147" max="6147" width="17.5703125" style="275" bestFit="1" customWidth="1"/>
    <col min="6148" max="6148" width="60.7109375" style="275" customWidth="1"/>
    <col min="6149" max="6149" width="10" style="275" bestFit="1" customWidth="1"/>
    <col min="6150" max="6151" width="18.7109375" style="275" customWidth="1"/>
    <col min="6152" max="6152" width="15.5703125" style="275" customWidth="1"/>
    <col min="6153" max="6153" width="13.28515625" style="275" customWidth="1"/>
    <col min="6154" max="6400" width="9.140625" style="275"/>
    <col min="6401" max="6401" width="16" style="275" customWidth="1"/>
    <col min="6402" max="6402" width="16.85546875" style="275" customWidth="1"/>
    <col min="6403" max="6403" width="17.5703125" style="275" bestFit="1" customWidth="1"/>
    <col min="6404" max="6404" width="60.7109375" style="275" customWidth="1"/>
    <col min="6405" max="6405" width="10" style="275" bestFit="1" customWidth="1"/>
    <col min="6406" max="6407" width="18.7109375" style="275" customWidth="1"/>
    <col min="6408" max="6408" width="15.5703125" style="275" customWidth="1"/>
    <col min="6409" max="6409" width="13.28515625" style="275" customWidth="1"/>
    <col min="6410" max="6656" width="9.140625" style="275"/>
    <col min="6657" max="6657" width="16" style="275" customWidth="1"/>
    <col min="6658" max="6658" width="16.85546875" style="275" customWidth="1"/>
    <col min="6659" max="6659" width="17.5703125" style="275" bestFit="1" customWidth="1"/>
    <col min="6660" max="6660" width="60.7109375" style="275" customWidth="1"/>
    <col min="6661" max="6661" width="10" style="275" bestFit="1" customWidth="1"/>
    <col min="6662" max="6663" width="18.7109375" style="275" customWidth="1"/>
    <col min="6664" max="6664" width="15.5703125" style="275" customWidth="1"/>
    <col min="6665" max="6665" width="13.28515625" style="275" customWidth="1"/>
    <col min="6666" max="6912" width="9.140625" style="275"/>
    <col min="6913" max="6913" width="16" style="275" customWidth="1"/>
    <col min="6914" max="6914" width="16.85546875" style="275" customWidth="1"/>
    <col min="6915" max="6915" width="17.5703125" style="275" bestFit="1" customWidth="1"/>
    <col min="6916" max="6916" width="60.7109375" style="275" customWidth="1"/>
    <col min="6917" max="6917" width="10" style="275" bestFit="1" customWidth="1"/>
    <col min="6918" max="6919" width="18.7109375" style="275" customWidth="1"/>
    <col min="6920" max="6920" width="15.5703125" style="275" customWidth="1"/>
    <col min="6921" max="6921" width="13.28515625" style="275" customWidth="1"/>
    <col min="6922" max="7168" width="9.140625" style="275"/>
    <col min="7169" max="7169" width="16" style="275" customWidth="1"/>
    <col min="7170" max="7170" width="16.85546875" style="275" customWidth="1"/>
    <col min="7171" max="7171" width="17.5703125" style="275" bestFit="1" customWidth="1"/>
    <col min="7172" max="7172" width="60.7109375" style="275" customWidth="1"/>
    <col min="7173" max="7173" width="10" style="275" bestFit="1" customWidth="1"/>
    <col min="7174" max="7175" width="18.7109375" style="275" customWidth="1"/>
    <col min="7176" max="7176" width="15.5703125" style="275" customWidth="1"/>
    <col min="7177" max="7177" width="13.28515625" style="275" customWidth="1"/>
    <col min="7178" max="7424" width="9.140625" style="275"/>
    <col min="7425" max="7425" width="16" style="275" customWidth="1"/>
    <col min="7426" max="7426" width="16.85546875" style="275" customWidth="1"/>
    <col min="7427" max="7427" width="17.5703125" style="275" bestFit="1" customWidth="1"/>
    <col min="7428" max="7428" width="60.7109375" style="275" customWidth="1"/>
    <col min="7429" max="7429" width="10" style="275" bestFit="1" customWidth="1"/>
    <col min="7430" max="7431" width="18.7109375" style="275" customWidth="1"/>
    <col min="7432" max="7432" width="15.5703125" style="275" customWidth="1"/>
    <col min="7433" max="7433" width="13.28515625" style="275" customWidth="1"/>
    <col min="7434" max="7680" width="9.140625" style="275"/>
    <col min="7681" max="7681" width="16" style="275" customWidth="1"/>
    <col min="7682" max="7682" width="16.85546875" style="275" customWidth="1"/>
    <col min="7683" max="7683" width="17.5703125" style="275" bestFit="1" customWidth="1"/>
    <col min="7684" max="7684" width="60.7109375" style="275" customWidth="1"/>
    <col min="7685" max="7685" width="10" style="275" bestFit="1" customWidth="1"/>
    <col min="7686" max="7687" width="18.7109375" style="275" customWidth="1"/>
    <col min="7688" max="7688" width="15.5703125" style="275" customWidth="1"/>
    <col min="7689" max="7689" width="13.28515625" style="275" customWidth="1"/>
    <col min="7690" max="7936" width="9.140625" style="275"/>
    <col min="7937" max="7937" width="16" style="275" customWidth="1"/>
    <col min="7938" max="7938" width="16.85546875" style="275" customWidth="1"/>
    <col min="7939" max="7939" width="17.5703125" style="275" bestFit="1" customWidth="1"/>
    <col min="7940" max="7940" width="60.7109375" style="275" customWidth="1"/>
    <col min="7941" max="7941" width="10" style="275" bestFit="1" customWidth="1"/>
    <col min="7942" max="7943" width="18.7109375" style="275" customWidth="1"/>
    <col min="7944" max="7944" width="15.5703125" style="275" customWidth="1"/>
    <col min="7945" max="7945" width="13.28515625" style="275" customWidth="1"/>
    <col min="7946" max="8192" width="9.140625" style="275"/>
    <col min="8193" max="8193" width="16" style="275" customWidth="1"/>
    <col min="8194" max="8194" width="16.85546875" style="275" customWidth="1"/>
    <col min="8195" max="8195" width="17.5703125" style="275" bestFit="1" customWidth="1"/>
    <col min="8196" max="8196" width="60.7109375" style="275" customWidth="1"/>
    <col min="8197" max="8197" width="10" style="275" bestFit="1" customWidth="1"/>
    <col min="8198" max="8199" width="18.7109375" style="275" customWidth="1"/>
    <col min="8200" max="8200" width="15.5703125" style="275" customWidth="1"/>
    <col min="8201" max="8201" width="13.28515625" style="275" customWidth="1"/>
    <col min="8202" max="8448" width="9.140625" style="275"/>
    <col min="8449" max="8449" width="16" style="275" customWidth="1"/>
    <col min="8450" max="8450" width="16.85546875" style="275" customWidth="1"/>
    <col min="8451" max="8451" width="17.5703125" style="275" bestFit="1" customWidth="1"/>
    <col min="8452" max="8452" width="60.7109375" style="275" customWidth="1"/>
    <col min="8453" max="8453" width="10" style="275" bestFit="1" customWidth="1"/>
    <col min="8454" max="8455" width="18.7109375" style="275" customWidth="1"/>
    <col min="8456" max="8456" width="15.5703125" style="275" customWidth="1"/>
    <col min="8457" max="8457" width="13.28515625" style="275" customWidth="1"/>
    <col min="8458" max="8704" width="9.140625" style="275"/>
    <col min="8705" max="8705" width="16" style="275" customWidth="1"/>
    <col min="8706" max="8706" width="16.85546875" style="275" customWidth="1"/>
    <col min="8707" max="8707" width="17.5703125" style="275" bestFit="1" customWidth="1"/>
    <col min="8708" max="8708" width="60.7109375" style="275" customWidth="1"/>
    <col min="8709" max="8709" width="10" style="275" bestFit="1" customWidth="1"/>
    <col min="8710" max="8711" width="18.7109375" style="275" customWidth="1"/>
    <col min="8712" max="8712" width="15.5703125" style="275" customWidth="1"/>
    <col min="8713" max="8713" width="13.28515625" style="275" customWidth="1"/>
    <col min="8714" max="8960" width="9.140625" style="275"/>
    <col min="8961" max="8961" width="16" style="275" customWidth="1"/>
    <col min="8962" max="8962" width="16.85546875" style="275" customWidth="1"/>
    <col min="8963" max="8963" width="17.5703125" style="275" bestFit="1" customWidth="1"/>
    <col min="8964" max="8964" width="60.7109375" style="275" customWidth="1"/>
    <col min="8965" max="8965" width="10" style="275" bestFit="1" customWidth="1"/>
    <col min="8966" max="8967" width="18.7109375" style="275" customWidth="1"/>
    <col min="8968" max="8968" width="15.5703125" style="275" customWidth="1"/>
    <col min="8969" max="8969" width="13.28515625" style="275" customWidth="1"/>
    <col min="8970" max="9216" width="9.140625" style="275"/>
    <col min="9217" max="9217" width="16" style="275" customWidth="1"/>
    <col min="9218" max="9218" width="16.85546875" style="275" customWidth="1"/>
    <col min="9219" max="9219" width="17.5703125" style="275" bestFit="1" customWidth="1"/>
    <col min="9220" max="9220" width="60.7109375" style="275" customWidth="1"/>
    <col min="9221" max="9221" width="10" style="275" bestFit="1" customWidth="1"/>
    <col min="9222" max="9223" width="18.7109375" style="275" customWidth="1"/>
    <col min="9224" max="9224" width="15.5703125" style="275" customWidth="1"/>
    <col min="9225" max="9225" width="13.28515625" style="275" customWidth="1"/>
    <col min="9226" max="9472" width="9.140625" style="275"/>
    <col min="9473" max="9473" width="16" style="275" customWidth="1"/>
    <col min="9474" max="9474" width="16.85546875" style="275" customWidth="1"/>
    <col min="9475" max="9475" width="17.5703125" style="275" bestFit="1" customWidth="1"/>
    <col min="9476" max="9476" width="60.7109375" style="275" customWidth="1"/>
    <col min="9477" max="9477" width="10" style="275" bestFit="1" customWidth="1"/>
    <col min="9478" max="9479" width="18.7109375" style="275" customWidth="1"/>
    <col min="9480" max="9480" width="15.5703125" style="275" customWidth="1"/>
    <col min="9481" max="9481" width="13.28515625" style="275" customWidth="1"/>
    <col min="9482" max="9728" width="9.140625" style="275"/>
    <col min="9729" max="9729" width="16" style="275" customWidth="1"/>
    <col min="9730" max="9730" width="16.85546875" style="275" customWidth="1"/>
    <col min="9731" max="9731" width="17.5703125" style="275" bestFit="1" customWidth="1"/>
    <col min="9732" max="9732" width="60.7109375" style="275" customWidth="1"/>
    <col min="9733" max="9733" width="10" style="275" bestFit="1" customWidth="1"/>
    <col min="9734" max="9735" width="18.7109375" style="275" customWidth="1"/>
    <col min="9736" max="9736" width="15.5703125" style="275" customWidth="1"/>
    <col min="9737" max="9737" width="13.28515625" style="275" customWidth="1"/>
    <col min="9738" max="9984" width="9.140625" style="275"/>
    <col min="9985" max="9985" width="16" style="275" customWidth="1"/>
    <col min="9986" max="9986" width="16.85546875" style="275" customWidth="1"/>
    <col min="9987" max="9987" width="17.5703125" style="275" bestFit="1" customWidth="1"/>
    <col min="9988" max="9988" width="60.7109375" style="275" customWidth="1"/>
    <col min="9989" max="9989" width="10" style="275" bestFit="1" customWidth="1"/>
    <col min="9990" max="9991" width="18.7109375" style="275" customWidth="1"/>
    <col min="9992" max="9992" width="15.5703125" style="275" customWidth="1"/>
    <col min="9993" max="9993" width="13.28515625" style="275" customWidth="1"/>
    <col min="9994" max="10240" width="9.140625" style="275"/>
    <col min="10241" max="10241" width="16" style="275" customWidth="1"/>
    <col min="10242" max="10242" width="16.85546875" style="275" customWidth="1"/>
    <col min="10243" max="10243" width="17.5703125" style="275" bestFit="1" customWidth="1"/>
    <col min="10244" max="10244" width="60.7109375" style="275" customWidth="1"/>
    <col min="10245" max="10245" width="10" style="275" bestFit="1" customWidth="1"/>
    <col min="10246" max="10247" width="18.7109375" style="275" customWidth="1"/>
    <col min="10248" max="10248" width="15.5703125" style="275" customWidth="1"/>
    <col min="10249" max="10249" width="13.28515625" style="275" customWidth="1"/>
    <col min="10250" max="10496" width="9.140625" style="275"/>
    <col min="10497" max="10497" width="16" style="275" customWidth="1"/>
    <col min="10498" max="10498" width="16.85546875" style="275" customWidth="1"/>
    <col min="10499" max="10499" width="17.5703125" style="275" bestFit="1" customWidth="1"/>
    <col min="10500" max="10500" width="60.7109375" style="275" customWidth="1"/>
    <col min="10501" max="10501" width="10" style="275" bestFit="1" customWidth="1"/>
    <col min="10502" max="10503" width="18.7109375" style="275" customWidth="1"/>
    <col min="10504" max="10504" width="15.5703125" style="275" customWidth="1"/>
    <col min="10505" max="10505" width="13.28515625" style="275" customWidth="1"/>
    <col min="10506" max="10752" width="9.140625" style="275"/>
    <col min="10753" max="10753" width="16" style="275" customWidth="1"/>
    <col min="10754" max="10754" width="16.85546875" style="275" customWidth="1"/>
    <col min="10755" max="10755" width="17.5703125" style="275" bestFit="1" customWidth="1"/>
    <col min="10756" max="10756" width="60.7109375" style="275" customWidth="1"/>
    <col min="10757" max="10757" width="10" style="275" bestFit="1" customWidth="1"/>
    <col min="10758" max="10759" width="18.7109375" style="275" customWidth="1"/>
    <col min="10760" max="10760" width="15.5703125" style="275" customWidth="1"/>
    <col min="10761" max="10761" width="13.28515625" style="275" customWidth="1"/>
    <col min="10762" max="11008" width="9.140625" style="275"/>
    <col min="11009" max="11009" width="16" style="275" customWidth="1"/>
    <col min="11010" max="11010" width="16.85546875" style="275" customWidth="1"/>
    <col min="11011" max="11011" width="17.5703125" style="275" bestFit="1" customWidth="1"/>
    <col min="11012" max="11012" width="60.7109375" style="275" customWidth="1"/>
    <col min="11013" max="11013" width="10" style="275" bestFit="1" customWidth="1"/>
    <col min="11014" max="11015" width="18.7109375" style="275" customWidth="1"/>
    <col min="11016" max="11016" width="15.5703125" style="275" customWidth="1"/>
    <col min="11017" max="11017" width="13.28515625" style="275" customWidth="1"/>
    <col min="11018" max="11264" width="9.140625" style="275"/>
    <col min="11265" max="11265" width="16" style="275" customWidth="1"/>
    <col min="11266" max="11266" width="16.85546875" style="275" customWidth="1"/>
    <col min="11267" max="11267" width="17.5703125" style="275" bestFit="1" customWidth="1"/>
    <col min="11268" max="11268" width="60.7109375" style="275" customWidth="1"/>
    <col min="11269" max="11269" width="10" style="275" bestFit="1" customWidth="1"/>
    <col min="11270" max="11271" width="18.7109375" style="275" customWidth="1"/>
    <col min="11272" max="11272" width="15.5703125" style="275" customWidth="1"/>
    <col min="11273" max="11273" width="13.28515625" style="275" customWidth="1"/>
    <col min="11274" max="11520" width="9.140625" style="275"/>
    <col min="11521" max="11521" width="16" style="275" customWidth="1"/>
    <col min="11522" max="11522" width="16.85546875" style="275" customWidth="1"/>
    <col min="11523" max="11523" width="17.5703125" style="275" bestFit="1" customWidth="1"/>
    <col min="11524" max="11524" width="60.7109375" style="275" customWidth="1"/>
    <col min="11525" max="11525" width="10" style="275" bestFit="1" customWidth="1"/>
    <col min="11526" max="11527" width="18.7109375" style="275" customWidth="1"/>
    <col min="11528" max="11528" width="15.5703125" style="275" customWidth="1"/>
    <col min="11529" max="11529" width="13.28515625" style="275" customWidth="1"/>
    <col min="11530" max="11776" width="9.140625" style="275"/>
    <col min="11777" max="11777" width="16" style="275" customWidth="1"/>
    <col min="11778" max="11778" width="16.85546875" style="275" customWidth="1"/>
    <col min="11779" max="11779" width="17.5703125" style="275" bestFit="1" customWidth="1"/>
    <col min="11780" max="11780" width="60.7109375" style="275" customWidth="1"/>
    <col min="11781" max="11781" width="10" style="275" bestFit="1" customWidth="1"/>
    <col min="11782" max="11783" width="18.7109375" style="275" customWidth="1"/>
    <col min="11784" max="11784" width="15.5703125" style="275" customWidth="1"/>
    <col min="11785" max="11785" width="13.28515625" style="275" customWidth="1"/>
    <col min="11786" max="12032" width="9.140625" style="275"/>
    <col min="12033" max="12033" width="16" style="275" customWidth="1"/>
    <col min="12034" max="12034" width="16.85546875" style="275" customWidth="1"/>
    <col min="12035" max="12035" width="17.5703125" style="275" bestFit="1" customWidth="1"/>
    <col min="12036" max="12036" width="60.7109375" style="275" customWidth="1"/>
    <col min="12037" max="12037" width="10" style="275" bestFit="1" customWidth="1"/>
    <col min="12038" max="12039" width="18.7109375" style="275" customWidth="1"/>
    <col min="12040" max="12040" width="15.5703125" style="275" customWidth="1"/>
    <col min="12041" max="12041" width="13.28515625" style="275" customWidth="1"/>
    <col min="12042" max="12288" width="9.140625" style="275"/>
    <col min="12289" max="12289" width="16" style="275" customWidth="1"/>
    <col min="12290" max="12290" width="16.85546875" style="275" customWidth="1"/>
    <col min="12291" max="12291" width="17.5703125" style="275" bestFit="1" customWidth="1"/>
    <col min="12292" max="12292" width="60.7109375" style="275" customWidth="1"/>
    <col min="12293" max="12293" width="10" style="275" bestFit="1" customWidth="1"/>
    <col min="12294" max="12295" width="18.7109375" style="275" customWidth="1"/>
    <col min="12296" max="12296" width="15.5703125" style="275" customWidth="1"/>
    <col min="12297" max="12297" width="13.28515625" style="275" customWidth="1"/>
    <col min="12298" max="12544" width="9.140625" style="275"/>
    <col min="12545" max="12545" width="16" style="275" customWidth="1"/>
    <col min="12546" max="12546" width="16.85546875" style="275" customWidth="1"/>
    <col min="12547" max="12547" width="17.5703125" style="275" bestFit="1" customWidth="1"/>
    <col min="12548" max="12548" width="60.7109375" style="275" customWidth="1"/>
    <col min="12549" max="12549" width="10" style="275" bestFit="1" customWidth="1"/>
    <col min="12550" max="12551" width="18.7109375" style="275" customWidth="1"/>
    <col min="12552" max="12552" width="15.5703125" style="275" customWidth="1"/>
    <col min="12553" max="12553" width="13.28515625" style="275" customWidth="1"/>
    <col min="12554" max="12800" width="9.140625" style="275"/>
    <col min="12801" max="12801" width="16" style="275" customWidth="1"/>
    <col min="12802" max="12802" width="16.85546875" style="275" customWidth="1"/>
    <col min="12803" max="12803" width="17.5703125" style="275" bestFit="1" customWidth="1"/>
    <col min="12804" max="12804" width="60.7109375" style="275" customWidth="1"/>
    <col min="12805" max="12805" width="10" style="275" bestFit="1" customWidth="1"/>
    <col min="12806" max="12807" width="18.7109375" style="275" customWidth="1"/>
    <col min="12808" max="12808" width="15.5703125" style="275" customWidth="1"/>
    <col min="12809" max="12809" width="13.28515625" style="275" customWidth="1"/>
    <col min="12810" max="13056" width="9.140625" style="275"/>
    <col min="13057" max="13057" width="16" style="275" customWidth="1"/>
    <col min="13058" max="13058" width="16.85546875" style="275" customWidth="1"/>
    <col min="13059" max="13059" width="17.5703125" style="275" bestFit="1" customWidth="1"/>
    <col min="13060" max="13060" width="60.7109375" style="275" customWidth="1"/>
    <col min="13061" max="13061" width="10" style="275" bestFit="1" customWidth="1"/>
    <col min="13062" max="13063" width="18.7109375" style="275" customWidth="1"/>
    <col min="13064" max="13064" width="15.5703125" style="275" customWidth="1"/>
    <col min="13065" max="13065" width="13.28515625" style="275" customWidth="1"/>
    <col min="13066" max="13312" width="9.140625" style="275"/>
    <col min="13313" max="13313" width="16" style="275" customWidth="1"/>
    <col min="13314" max="13314" width="16.85546875" style="275" customWidth="1"/>
    <col min="13315" max="13315" width="17.5703125" style="275" bestFit="1" customWidth="1"/>
    <col min="13316" max="13316" width="60.7109375" style="275" customWidth="1"/>
    <col min="13317" max="13317" width="10" style="275" bestFit="1" customWidth="1"/>
    <col min="13318" max="13319" width="18.7109375" style="275" customWidth="1"/>
    <col min="13320" max="13320" width="15.5703125" style="275" customWidth="1"/>
    <col min="13321" max="13321" width="13.28515625" style="275" customWidth="1"/>
    <col min="13322" max="13568" width="9.140625" style="275"/>
    <col min="13569" max="13569" width="16" style="275" customWidth="1"/>
    <col min="13570" max="13570" width="16.85546875" style="275" customWidth="1"/>
    <col min="13571" max="13571" width="17.5703125" style="275" bestFit="1" customWidth="1"/>
    <col min="13572" max="13572" width="60.7109375" style="275" customWidth="1"/>
    <col min="13573" max="13573" width="10" style="275" bestFit="1" customWidth="1"/>
    <col min="13574" max="13575" width="18.7109375" style="275" customWidth="1"/>
    <col min="13576" max="13576" width="15.5703125" style="275" customWidth="1"/>
    <col min="13577" max="13577" width="13.28515625" style="275" customWidth="1"/>
    <col min="13578" max="13824" width="9.140625" style="275"/>
    <col min="13825" max="13825" width="16" style="275" customWidth="1"/>
    <col min="13826" max="13826" width="16.85546875" style="275" customWidth="1"/>
    <col min="13827" max="13827" width="17.5703125" style="275" bestFit="1" customWidth="1"/>
    <col min="13828" max="13828" width="60.7109375" style="275" customWidth="1"/>
    <col min="13829" max="13829" width="10" style="275" bestFit="1" customWidth="1"/>
    <col min="13830" max="13831" width="18.7109375" style="275" customWidth="1"/>
    <col min="13832" max="13832" width="15.5703125" style="275" customWidth="1"/>
    <col min="13833" max="13833" width="13.28515625" style="275" customWidth="1"/>
    <col min="13834" max="14080" width="9.140625" style="275"/>
    <col min="14081" max="14081" width="16" style="275" customWidth="1"/>
    <col min="14082" max="14082" width="16.85546875" style="275" customWidth="1"/>
    <col min="14083" max="14083" width="17.5703125" style="275" bestFit="1" customWidth="1"/>
    <col min="14084" max="14084" width="60.7109375" style="275" customWidth="1"/>
    <col min="14085" max="14085" width="10" style="275" bestFit="1" customWidth="1"/>
    <col min="14086" max="14087" width="18.7109375" style="275" customWidth="1"/>
    <col min="14088" max="14088" width="15.5703125" style="275" customWidth="1"/>
    <col min="14089" max="14089" width="13.28515625" style="275" customWidth="1"/>
    <col min="14090" max="14336" width="9.140625" style="275"/>
    <col min="14337" max="14337" width="16" style="275" customWidth="1"/>
    <col min="14338" max="14338" width="16.85546875" style="275" customWidth="1"/>
    <col min="14339" max="14339" width="17.5703125" style="275" bestFit="1" customWidth="1"/>
    <col min="14340" max="14340" width="60.7109375" style="275" customWidth="1"/>
    <col min="14341" max="14341" width="10" style="275" bestFit="1" customWidth="1"/>
    <col min="14342" max="14343" width="18.7109375" style="275" customWidth="1"/>
    <col min="14344" max="14344" width="15.5703125" style="275" customWidth="1"/>
    <col min="14345" max="14345" width="13.28515625" style="275" customWidth="1"/>
    <col min="14346" max="14592" width="9.140625" style="275"/>
    <col min="14593" max="14593" width="16" style="275" customWidth="1"/>
    <col min="14594" max="14594" width="16.85546875" style="275" customWidth="1"/>
    <col min="14595" max="14595" width="17.5703125" style="275" bestFit="1" customWidth="1"/>
    <col min="14596" max="14596" width="60.7109375" style="275" customWidth="1"/>
    <col min="14597" max="14597" width="10" style="275" bestFit="1" customWidth="1"/>
    <col min="14598" max="14599" width="18.7109375" style="275" customWidth="1"/>
    <col min="14600" max="14600" width="15.5703125" style="275" customWidth="1"/>
    <col min="14601" max="14601" width="13.28515625" style="275" customWidth="1"/>
    <col min="14602" max="14848" width="9.140625" style="275"/>
    <col min="14849" max="14849" width="16" style="275" customWidth="1"/>
    <col min="14850" max="14850" width="16.85546875" style="275" customWidth="1"/>
    <col min="14851" max="14851" width="17.5703125" style="275" bestFit="1" customWidth="1"/>
    <col min="14852" max="14852" width="60.7109375" style="275" customWidth="1"/>
    <col min="14853" max="14853" width="10" style="275" bestFit="1" customWidth="1"/>
    <col min="14854" max="14855" width="18.7109375" style="275" customWidth="1"/>
    <col min="14856" max="14856" width="15.5703125" style="275" customWidth="1"/>
    <col min="14857" max="14857" width="13.28515625" style="275" customWidth="1"/>
    <col min="14858" max="15104" width="9.140625" style="275"/>
    <col min="15105" max="15105" width="16" style="275" customWidth="1"/>
    <col min="15106" max="15106" width="16.85546875" style="275" customWidth="1"/>
    <col min="15107" max="15107" width="17.5703125" style="275" bestFit="1" customWidth="1"/>
    <col min="15108" max="15108" width="60.7109375" style="275" customWidth="1"/>
    <col min="15109" max="15109" width="10" style="275" bestFit="1" customWidth="1"/>
    <col min="15110" max="15111" width="18.7109375" style="275" customWidth="1"/>
    <col min="15112" max="15112" width="15.5703125" style="275" customWidth="1"/>
    <col min="15113" max="15113" width="13.28515625" style="275" customWidth="1"/>
    <col min="15114" max="15360" width="9.140625" style="275"/>
    <col min="15361" max="15361" width="16" style="275" customWidth="1"/>
    <col min="15362" max="15362" width="16.85546875" style="275" customWidth="1"/>
    <col min="15363" max="15363" width="17.5703125" style="275" bestFit="1" customWidth="1"/>
    <col min="15364" max="15364" width="60.7109375" style="275" customWidth="1"/>
    <col min="15365" max="15365" width="10" style="275" bestFit="1" customWidth="1"/>
    <col min="15366" max="15367" width="18.7109375" style="275" customWidth="1"/>
    <col min="15368" max="15368" width="15.5703125" style="275" customWidth="1"/>
    <col min="15369" max="15369" width="13.28515625" style="275" customWidth="1"/>
    <col min="15370" max="15616" width="9.140625" style="275"/>
    <col min="15617" max="15617" width="16" style="275" customWidth="1"/>
    <col min="15618" max="15618" width="16.85546875" style="275" customWidth="1"/>
    <col min="15619" max="15619" width="17.5703125" style="275" bestFit="1" customWidth="1"/>
    <col min="15620" max="15620" width="60.7109375" style="275" customWidth="1"/>
    <col min="15621" max="15621" width="10" style="275" bestFit="1" customWidth="1"/>
    <col min="15622" max="15623" width="18.7109375" style="275" customWidth="1"/>
    <col min="15624" max="15624" width="15.5703125" style="275" customWidth="1"/>
    <col min="15625" max="15625" width="13.28515625" style="275" customWidth="1"/>
    <col min="15626" max="15872" width="9.140625" style="275"/>
    <col min="15873" max="15873" width="16" style="275" customWidth="1"/>
    <col min="15874" max="15874" width="16.85546875" style="275" customWidth="1"/>
    <col min="15875" max="15875" width="17.5703125" style="275" bestFit="1" customWidth="1"/>
    <col min="15876" max="15876" width="60.7109375" style="275" customWidth="1"/>
    <col min="15877" max="15877" width="10" style="275" bestFit="1" customWidth="1"/>
    <col min="15878" max="15879" width="18.7109375" style="275" customWidth="1"/>
    <col min="15880" max="15880" width="15.5703125" style="275" customWidth="1"/>
    <col min="15881" max="15881" width="13.28515625" style="275" customWidth="1"/>
    <col min="15882" max="16128" width="9.140625" style="275"/>
    <col min="16129" max="16129" width="16" style="275" customWidth="1"/>
    <col min="16130" max="16130" width="16.85546875" style="275" customWidth="1"/>
    <col min="16131" max="16131" width="17.5703125" style="275" bestFit="1" customWidth="1"/>
    <col min="16132" max="16132" width="60.7109375" style="275" customWidth="1"/>
    <col min="16133" max="16133" width="10" style="275" bestFit="1" customWidth="1"/>
    <col min="16134" max="16135" width="18.7109375" style="275" customWidth="1"/>
    <col min="16136" max="16136" width="15.5703125" style="275" customWidth="1"/>
    <col min="16137" max="16137" width="13.28515625" style="275" customWidth="1"/>
    <col min="16138" max="16384" width="9.140625" style="275"/>
  </cols>
  <sheetData>
    <row r="1" spans="1:8" ht="15" customHeight="1" thickBot="1" x14ac:dyDescent="0.25">
      <c r="A1" s="827" t="s">
        <v>347</v>
      </c>
      <c r="B1" s="828"/>
      <c r="C1" s="828"/>
      <c r="D1" s="828"/>
      <c r="E1" s="828"/>
      <c r="F1" s="828"/>
      <c r="G1" s="828"/>
      <c r="H1" s="828"/>
    </row>
    <row r="2" spans="1:8" ht="51.75" thickBot="1" x14ac:dyDescent="0.25">
      <c r="A2" s="386" t="s">
        <v>348</v>
      </c>
      <c r="B2" s="387" t="s">
        <v>349</v>
      </c>
      <c r="C2" s="388" t="s">
        <v>263</v>
      </c>
      <c r="D2" s="389" t="s">
        <v>350</v>
      </c>
      <c r="E2" s="390" t="s">
        <v>351</v>
      </c>
      <c r="F2" s="387" t="s">
        <v>352</v>
      </c>
      <c r="G2" s="387" t="s">
        <v>353</v>
      </c>
      <c r="H2" s="388" t="s">
        <v>354</v>
      </c>
    </row>
    <row r="3" spans="1:8" ht="12.75" x14ac:dyDescent="0.2">
      <c r="A3" s="276">
        <v>1</v>
      </c>
      <c r="B3" s="277" t="s">
        <v>355</v>
      </c>
      <c r="C3" s="278" t="s">
        <v>273</v>
      </c>
      <c r="D3" s="278" t="s">
        <v>356</v>
      </c>
      <c r="E3" s="279" t="s">
        <v>357</v>
      </c>
      <c r="F3" s="280">
        <v>1806.4703</v>
      </c>
      <c r="G3" s="280">
        <v>1806.4703</v>
      </c>
      <c r="H3" s="280">
        <v>0</v>
      </c>
    </row>
    <row r="4" spans="1:8" ht="12.75" x14ac:dyDescent="0.2">
      <c r="A4" s="281">
        <v>1</v>
      </c>
      <c r="B4" s="282" t="s">
        <v>355</v>
      </c>
      <c r="C4" s="283" t="s">
        <v>271</v>
      </c>
      <c r="D4" s="283" t="s">
        <v>358</v>
      </c>
      <c r="E4" s="284" t="s">
        <v>359</v>
      </c>
      <c r="F4" s="280">
        <v>1251.0639900000001</v>
      </c>
      <c r="G4" s="280">
        <v>1562.32519</v>
      </c>
      <c r="H4" s="280">
        <v>311.26119999999997</v>
      </c>
    </row>
    <row r="5" spans="1:8" ht="12.75" x14ac:dyDescent="0.2">
      <c r="A5" s="281">
        <v>1</v>
      </c>
      <c r="B5" s="282" t="s">
        <v>355</v>
      </c>
      <c r="C5" s="283" t="s">
        <v>271</v>
      </c>
      <c r="D5" s="283" t="s">
        <v>360</v>
      </c>
      <c r="E5" s="285">
        <v>31813861</v>
      </c>
      <c r="F5" s="280">
        <v>6082.4731300000003</v>
      </c>
      <c r="G5" s="280">
        <v>7544.6930499999999</v>
      </c>
      <c r="H5" s="280">
        <v>1462.21992</v>
      </c>
    </row>
    <row r="6" spans="1:8" ht="12.75" x14ac:dyDescent="0.2">
      <c r="A6" s="281">
        <v>1</v>
      </c>
      <c r="B6" s="282" t="s">
        <v>355</v>
      </c>
      <c r="C6" s="283" t="s">
        <v>274</v>
      </c>
      <c r="D6" s="286" t="s">
        <v>361</v>
      </c>
      <c r="E6" s="284" t="s">
        <v>362</v>
      </c>
      <c r="F6" s="280">
        <v>436.44463000000002</v>
      </c>
      <c r="G6" s="280">
        <v>675.07681000000002</v>
      </c>
      <c r="H6" s="280">
        <v>238.63218000000006</v>
      </c>
    </row>
    <row r="7" spans="1:8" ht="12.75" x14ac:dyDescent="0.2">
      <c r="A7" s="281">
        <v>7</v>
      </c>
      <c r="B7" s="282" t="s">
        <v>355</v>
      </c>
      <c r="C7" s="283" t="s">
        <v>274</v>
      </c>
      <c r="D7" s="287" t="s">
        <v>363</v>
      </c>
      <c r="E7" s="288" t="s">
        <v>364</v>
      </c>
      <c r="F7" s="280">
        <v>43.996089999999995</v>
      </c>
      <c r="G7" s="280">
        <v>0</v>
      </c>
      <c r="H7" s="280">
        <v>-43.996089999999995</v>
      </c>
    </row>
    <row r="8" spans="1:8" ht="12.75" x14ac:dyDescent="0.2">
      <c r="A8" s="281">
        <v>8</v>
      </c>
      <c r="B8" s="282" t="s">
        <v>365</v>
      </c>
      <c r="C8" s="283" t="s">
        <v>301</v>
      </c>
      <c r="D8" s="287" t="s">
        <v>366</v>
      </c>
      <c r="E8" s="288">
        <v>17335469</v>
      </c>
      <c r="F8" s="280">
        <v>611.82098999999994</v>
      </c>
      <c r="G8" s="280">
        <v>651.82098999999994</v>
      </c>
      <c r="H8" s="280">
        <v>40</v>
      </c>
    </row>
    <row r="9" spans="1:8" ht="12.75" x14ac:dyDescent="0.2">
      <c r="A9" s="281">
        <v>8</v>
      </c>
      <c r="B9" s="282" t="s">
        <v>365</v>
      </c>
      <c r="C9" s="283" t="s">
        <v>281</v>
      </c>
      <c r="D9" s="287" t="s">
        <v>367</v>
      </c>
      <c r="E9" s="288" t="s">
        <v>368</v>
      </c>
      <c r="F9" s="280">
        <v>938.82117000000005</v>
      </c>
      <c r="G9" s="280">
        <v>937.94207999999992</v>
      </c>
      <c r="H9" s="280">
        <v>-0.87909000000008386</v>
      </c>
    </row>
    <row r="10" spans="1:8" ht="12.75" x14ac:dyDescent="0.2">
      <c r="A10" s="281">
        <v>8</v>
      </c>
      <c r="B10" s="282" t="s">
        <v>365</v>
      </c>
      <c r="C10" s="283" t="s">
        <v>299</v>
      </c>
      <c r="D10" s="287" t="s">
        <v>369</v>
      </c>
      <c r="E10" s="288">
        <v>17335965</v>
      </c>
      <c r="F10" s="280">
        <v>1670.04576</v>
      </c>
      <c r="G10" s="280">
        <v>1670.04576</v>
      </c>
      <c r="H10" s="280">
        <v>0</v>
      </c>
    </row>
    <row r="11" spans="1:8" ht="12.75" x14ac:dyDescent="0.2">
      <c r="A11" s="281">
        <v>8</v>
      </c>
      <c r="B11" s="282" t="s">
        <v>365</v>
      </c>
      <c r="C11" s="283" t="s">
        <v>280</v>
      </c>
      <c r="D11" s="287" t="s">
        <v>370</v>
      </c>
      <c r="E11" s="288" t="s">
        <v>371</v>
      </c>
      <c r="F11" s="280">
        <v>738.00439000000006</v>
      </c>
      <c r="G11" s="280">
        <v>738.00439000000006</v>
      </c>
      <c r="H11" s="280">
        <v>0</v>
      </c>
    </row>
    <row r="12" spans="1:8" ht="12.75" x14ac:dyDescent="0.2">
      <c r="A12" s="281">
        <v>8</v>
      </c>
      <c r="B12" s="282" t="s">
        <v>365</v>
      </c>
      <c r="C12" s="283" t="s">
        <v>303</v>
      </c>
      <c r="D12" s="287" t="s">
        <v>372</v>
      </c>
      <c r="E12" s="288">
        <v>17336163</v>
      </c>
      <c r="F12" s="280">
        <v>913.98856000000001</v>
      </c>
      <c r="G12" s="280">
        <v>913.98856000000001</v>
      </c>
      <c r="H12" s="280">
        <v>0</v>
      </c>
    </row>
    <row r="13" spans="1:8" ht="12.75" x14ac:dyDescent="0.2">
      <c r="A13" s="281">
        <v>8</v>
      </c>
      <c r="B13" s="282" t="s">
        <v>365</v>
      </c>
      <c r="C13" s="283" t="s">
        <v>275</v>
      </c>
      <c r="D13" s="287" t="s">
        <v>373</v>
      </c>
      <c r="E13" s="288" t="s">
        <v>374</v>
      </c>
      <c r="F13" s="280">
        <v>4754.2227899999998</v>
      </c>
      <c r="G13" s="280">
        <v>4874.1157699999994</v>
      </c>
      <c r="H13" s="280">
        <v>119.89297999999951</v>
      </c>
    </row>
    <row r="14" spans="1:8" ht="12.75" x14ac:dyDescent="0.2">
      <c r="A14" s="281">
        <v>8</v>
      </c>
      <c r="B14" s="282" t="s">
        <v>365</v>
      </c>
      <c r="C14" s="283" t="s">
        <v>269</v>
      </c>
      <c r="D14" s="289" t="s">
        <v>375</v>
      </c>
      <c r="E14" s="288">
        <v>17335795</v>
      </c>
      <c r="F14" s="280">
        <v>3097.6901200000002</v>
      </c>
      <c r="G14" s="280">
        <v>3097.6127999999999</v>
      </c>
      <c r="H14" s="280">
        <v>-7.7320000000298025E-2</v>
      </c>
    </row>
    <row r="15" spans="1:8" ht="12.75" x14ac:dyDescent="0.2">
      <c r="A15" s="281">
        <v>8</v>
      </c>
      <c r="B15" s="282" t="s">
        <v>365</v>
      </c>
      <c r="C15" s="283" t="s">
        <v>272</v>
      </c>
      <c r="D15" s="289" t="s">
        <v>376</v>
      </c>
      <c r="E15" s="288" t="s">
        <v>377</v>
      </c>
      <c r="F15" s="280">
        <v>351.65045000000003</v>
      </c>
      <c r="G15" s="280">
        <v>351.65045000000003</v>
      </c>
      <c r="H15" s="280">
        <v>0</v>
      </c>
    </row>
    <row r="16" spans="1:8" ht="12.75" x14ac:dyDescent="0.2">
      <c r="A16" s="281">
        <v>8</v>
      </c>
      <c r="B16" s="282" t="s">
        <v>365</v>
      </c>
      <c r="C16" s="283" t="s">
        <v>272</v>
      </c>
      <c r="D16" s="289" t="s">
        <v>378</v>
      </c>
      <c r="E16" s="288" t="s">
        <v>379</v>
      </c>
      <c r="F16" s="280">
        <v>1969.3578799999998</v>
      </c>
      <c r="G16" s="280">
        <v>1969.3578799999998</v>
      </c>
      <c r="H16" s="280">
        <v>0</v>
      </c>
    </row>
    <row r="17" spans="1:10" ht="12.75" x14ac:dyDescent="0.2">
      <c r="A17" s="281">
        <v>8</v>
      </c>
      <c r="B17" s="282" t="s">
        <v>365</v>
      </c>
      <c r="C17" s="283" t="s">
        <v>302</v>
      </c>
      <c r="D17" s="289" t="s">
        <v>380</v>
      </c>
      <c r="E17" s="288">
        <v>36597376</v>
      </c>
      <c r="F17" s="280">
        <v>212.05707999999998</v>
      </c>
      <c r="G17" s="280">
        <v>188.97369</v>
      </c>
      <c r="H17" s="280">
        <v>-23.083389999999984</v>
      </c>
    </row>
    <row r="18" spans="1:10" ht="12.75" x14ac:dyDescent="0.2">
      <c r="A18" s="281">
        <v>11</v>
      </c>
      <c r="B18" s="282" t="s">
        <v>365</v>
      </c>
      <c r="C18" s="283" t="s">
        <v>295</v>
      </c>
      <c r="D18" s="289" t="s">
        <v>381</v>
      </c>
      <c r="E18" s="288">
        <v>36167991</v>
      </c>
      <c r="F18" s="280">
        <v>27.89547</v>
      </c>
      <c r="G18" s="280">
        <v>42.862730000000006</v>
      </c>
      <c r="H18" s="280">
        <v>14.967260000000001</v>
      </c>
    </row>
    <row r="19" spans="1:10" ht="12.75" x14ac:dyDescent="0.2">
      <c r="A19" s="281">
        <v>11</v>
      </c>
      <c r="B19" s="282" t="s">
        <v>365</v>
      </c>
      <c r="C19" s="283" t="s">
        <v>275</v>
      </c>
      <c r="D19" s="289" t="s">
        <v>382</v>
      </c>
      <c r="E19" s="288" t="s">
        <v>383</v>
      </c>
      <c r="F19" s="280">
        <v>1369.7434800000001</v>
      </c>
      <c r="G19" s="280">
        <v>1410.70751</v>
      </c>
      <c r="H19" s="280">
        <v>40.964030000000029</v>
      </c>
    </row>
    <row r="20" spans="1:10" ht="12.75" x14ac:dyDescent="0.2">
      <c r="A20" s="281">
        <v>11</v>
      </c>
      <c r="B20" s="282" t="s">
        <v>365</v>
      </c>
      <c r="C20" s="283" t="s">
        <v>292</v>
      </c>
      <c r="D20" s="289" t="s">
        <v>384</v>
      </c>
      <c r="E20" s="288">
        <v>31908977</v>
      </c>
      <c r="F20" s="280">
        <v>107.85267999999999</v>
      </c>
      <c r="G20" s="280">
        <v>30</v>
      </c>
      <c r="H20" s="280">
        <v>-77.852679999999992</v>
      </c>
    </row>
    <row r="21" spans="1:10" ht="25.5" x14ac:dyDescent="0.2">
      <c r="A21" s="281">
        <v>12</v>
      </c>
      <c r="B21" s="282" t="s">
        <v>365</v>
      </c>
      <c r="C21" s="283" t="s">
        <v>289</v>
      </c>
      <c r="D21" s="290" t="s">
        <v>385</v>
      </c>
      <c r="E21" s="288">
        <v>45736324</v>
      </c>
      <c r="F21" s="280">
        <v>362.25155000000001</v>
      </c>
      <c r="G21" s="280">
        <v>386.92894000000001</v>
      </c>
      <c r="H21" s="280">
        <v>24.677390000000013</v>
      </c>
    </row>
    <row r="22" spans="1:10" ht="23.25" customHeight="1" thickBot="1" x14ac:dyDescent="0.25">
      <c r="A22" s="281">
        <v>12</v>
      </c>
      <c r="B22" s="282" t="s">
        <v>365</v>
      </c>
      <c r="C22" s="283" t="s">
        <v>277</v>
      </c>
      <c r="D22" s="290" t="s">
        <v>386</v>
      </c>
      <c r="E22" s="291">
        <v>37887068</v>
      </c>
      <c r="F22" s="280">
        <v>85.453639999999993</v>
      </c>
      <c r="G22" s="280">
        <v>83.577089999999998</v>
      </c>
      <c r="H22" s="280">
        <v>-1.8765500000000028</v>
      </c>
    </row>
    <row r="23" spans="1:10" s="292" customFormat="1" ht="15.75" thickBot="1" x14ac:dyDescent="0.25">
      <c r="A23" s="391" t="s">
        <v>4</v>
      </c>
      <c r="B23" s="392"/>
      <c r="C23" s="392"/>
      <c r="D23" s="392"/>
      <c r="E23" s="392"/>
      <c r="F23" s="393">
        <f>SUM(F3:F22)</f>
        <v>26831.30415</v>
      </c>
      <c r="G23" s="365">
        <f>SUM(G3:G22)</f>
        <v>28936.153990000003</v>
      </c>
      <c r="H23" s="365">
        <f>SUM(H3:H22)</f>
        <v>2104.8498399999989</v>
      </c>
      <c r="I23" s="275"/>
      <c r="J23" s="275"/>
    </row>
    <row r="24" spans="1:10" s="292" customFormat="1" x14ac:dyDescent="0.2">
      <c r="A24" s="394"/>
      <c r="B24" s="394"/>
      <c r="C24" s="394"/>
      <c r="D24" s="394"/>
      <c r="E24" s="394"/>
      <c r="F24" s="395"/>
      <c r="G24" s="395"/>
      <c r="H24" s="396"/>
    </row>
    <row r="25" spans="1:10" s="294" customFormat="1" ht="12.75" customHeight="1" x14ac:dyDescent="0.2">
      <c r="A25" s="293">
        <v>1</v>
      </c>
      <c r="B25" s="829" t="s">
        <v>387</v>
      </c>
      <c r="C25" s="829"/>
      <c r="D25" s="829"/>
      <c r="F25" s="295"/>
    </row>
    <row r="26" spans="1:10" s="294" customFormat="1" ht="12.75" customHeight="1" x14ac:dyDescent="0.2">
      <c r="A26" s="293">
        <v>2</v>
      </c>
      <c r="B26" s="829" t="s">
        <v>388</v>
      </c>
      <c r="C26" s="829"/>
      <c r="D26" s="829"/>
      <c r="F26" s="296"/>
    </row>
    <row r="27" spans="1:10" s="294" customFormat="1" ht="12.75" customHeight="1" x14ac:dyDescent="0.2">
      <c r="A27" s="293">
        <v>3</v>
      </c>
      <c r="B27" s="826" t="s">
        <v>389</v>
      </c>
      <c r="C27" s="826"/>
      <c r="D27" s="826"/>
      <c r="F27" s="296"/>
    </row>
    <row r="28" spans="1:10" s="294" customFormat="1" ht="12.75" customHeight="1" x14ac:dyDescent="0.2">
      <c r="A28" s="293">
        <v>4</v>
      </c>
      <c r="B28" s="826" t="s">
        <v>390</v>
      </c>
      <c r="C28" s="826"/>
      <c r="D28" s="826"/>
    </row>
    <row r="29" spans="1:10" s="294" customFormat="1" ht="12.75" customHeight="1" x14ac:dyDescent="0.2">
      <c r="A29" s="293">
        <v>5</v>
      </c>
      <c r="B29" s="826" t="s">
        <v>391</v>
      </c>
      <c r="C29" s="826"/>
      <c r="D29" s="826"/>
    </row>
    <row r="30" spans="1:10" s="294" customFormat="1" ht="12.75" customHeight="1" x14ac:dyDescent="0.2">
      <c r="A30" s="293">
        <v>6</v>
      </c>
      <c r="B30" s="826" t="s">
        <v>392</v>
      </c>
      <c r="C30" s="826"/>
      <c r="D30" s="826"/>
    </row>
    <row r="31" spans="1:10" s="294" customFormat="1" ht="12.75" customHeight="1" x14ac:dyDescent="0.2">
      <c r="A31" s="293">
        <v>7</v>
      </c>
      <c r="B31" s="826" t="s">
        <v>393</v>
      </c>
      <c r="C31" s="826"/>
      <c r="D31" s="826"/>
      <c r="E31" s="268"/>
    </row>
    <row r="32" spans="1:10" s="294" customFormat="1" ht="12.75" customHeight="1" x14ac:dyDescent="0.2">
      <c r="A32" s="293">
        <v>8</v>
      </c>
      <c r="B32" s="826" t="s">
        <v>394</v>
      </c>
      <c r="C32" s="826"/>
      <c r="D32" s="826"/>
      <c r="E32" s="268"/>
    </row>
    <row r="33" spans="1:5" s="294" customFormat="1" ht="12.75" customHeight="1" x14ac:dyDescent="0.2">
      <c r="A33" s="293">
        <v>9</v>
      </c>
      <c r="B33" s="826" t="s">
        <v>395</v>
      </c>
      <c r="C33" s="826"/>
      <c r="D33" s="826"/>
      <c r="E33" s="297"/>
    </row>
    <row r="34" spans="1:5" s="294" customFormat="1" ht="12.75" customHeight="1" x14ac:dyDescent="0.2">
      <c r="A34" s="293">
        <v>10</v>
      </c>
      <c r="B34" s="826" t="s">
        <v>396</v>
      </c>
      <c r="C34" s="826"/>
      <c r="D34" s="826"/>
      <c r="E34" s="268"/>
    </row>
    <row r="35" spans="1:5" s="294" customFormat="1" ht="12.75" customHeight="1" x14ac:dyDescent="0.2">
      <c r="A35" s="293">
        <v>11</v>
      </c>
      <c r="B35" s="826" t="s">
        <v>397</v>
      </c>
      <c r="C35" s="826"/>
      <c r="D35" s="826"/>
      <c r="E35" s="268"/>
    </row>
    <row r="36" spans="1:5" s="294" customFormat="1" ht="12.75" customHeight="1" x14ac:dyDescent="0.2">
      <c r="A36" s="293">
        <v>12</v>
      </c>
      <c r="B36" s="826" t="s">
        <v>398</v>
      </c>
      <c r="C36" s="826"/>
      <c r="D36" s="826"/>
      <c r="E36" s="298"/>
    </row>
    <row r="37" spans="1:5" s="294" customFormat="1" ht="12.75" customHeight="1" x14ac:dyDescent="0.2">
      <c r="A37" s="299">
        <v>13</v>
      </c>
      <c r="B37" s="826" t="s">
        <v>399</v>
      </c>
      <c r="C37" s="826"/>
      <c r="D37" s="826"/>
      <c r="E37" s="298"/>
    </row>
    <row r="38" spans="1:5" s="292" customFormat="1" x14ac:dyDescent="0.2">
      <c r="E38" s="300"/>
    </row>
    <row r="39" spans="1:5" s="292" customFormat="1" x14ac:dyDescent="0.2">
      <c r="A39" s="397" t="s">
        <v>349</v>
      </c>
      <c r="B39" s="302"/>
      <c r="E39" s="300"/>
    </row>
    <row r="40" spans="1:5" s="294" customFormat="1" ht="12.75" customHeight="1" x14ac:dyDescent="0.2">
      <c r="A40" s="293" t="s">
        <v>355</v>
      </c>
      <c r="B40" s="826" t="s">
        <v>400</v>
      </c>
      <c r="C40" s="826"/>
      <c r="D40" s="826"/>
      <c r="E40" s="298"/>
    </row>
    <row r="41" spans="1:5" s="294" customFormat="1" ht="12.75" customHeight="1" x14ac:dyDescent="0.2">
      <c r="A41" s="293" t="s">
        <v>365</v>
      </c>
      <c r="B41" s="826" t="s">
        <v>401</v>
      </c>
      <c r="C41" s="826"/>
      <c r="D41" s="826"/>
    </row>
    <row r="42" spans="1:5" ht="12.75" x14ac:dyDescent="0.2"/>
  </sheetData>
  <mergeCells count="16">
    <mergeCell ref="B36:D36"/>
    <mergeCell ref="B37:D37"/>
    <mergeCell ref="B40:D40"/>
    <mergeCell ref="B41:D41"/>
    <mergeCell ref="B30:D30"/>
    <mergeCell ref="B31:D31"/>
    <mergeCell ref="B32:D32"/>
    <mergeCell ref="B33:D33"/>
    <mergeCell ref="B34:D34"/>
    <mergeCell ref="B35:D35"/>
    <mergeCell ref="B29:D29"/>
    <mergeCell ref="A1:H1"/>
    <mergeCell ref="B25:D25"/>
    <mergeCell ref="B26:D26"/>
    <mergeCell ref="B27:D27"/>
    <mergeCell ref="B28:D28"/>
  </mergeCells>
  <conditionalFormatting sqref="H24">
    <cfRule type="cellIs" dxfId="1" priority="2" stopIfTrue="1" operator="lessThan">
      <formula>0</formula>
    </cfRule>
  </conditionalFormatting>
  <conditionalFormatting sqref="H3:H23">
    <cfRule type="cellIs" dxfId="0" priority="1" stopIfTrue="1" operator="lessThan">
      <formula>0</formula>
    </cfRule>
  </conditionalFormatting>
  <printOptions horizontalCentered="1"/>
  <pageMargins left="0.19685039370078741" right="0.19685039370078741" top="0.78740157480314965" bottom="0.59055118110236227" header="0.39370078740157483" footer="0.19685039370078741"/>
  <pageSetup paperSize="9" scale="70" fitToHeight="4" orientation="landscape" r:id="rId1"/>
  <headerFooter alignWithMargins="0">
    <oddHeader xml:space="preserve">&amp;C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O86"/>
  <sheetViews>
    <sheetView zoomScale="60" workbookViewId="0">
      <selection activeCell="A86" sqref="A1:O86"/>
    </sheetView>
  </sheetViews>
  <sheetFormatPr defaultRowHeight="12.75" x14ac:dyDescent="0.2"/>
  <cols>
    <col min="1" max="1" width="16.28515625" style="271" customWidth="1"/>
    <col min="2" max="2" width="9.28515625" style="271" customWidth="1"/>
    <col min="3" max="3" width="9.5703125" style="271" customWidth="1"/>
    <col min="4" max="4" width="50.140625" style="271" customWidth="1"/>
    <col min="5" max="5" width="10.42578125" style="271" bestFit="1" customWidth="1"/>
    <col min="6" max="6" width="13.140625" style="271" customWidth="1"/>
    <col min="7" max="7" width="16.140625" style="271" customWidth="1"/>
    <col min="8" max="8" width="15.7109375" style="271" customWidth="1"/>
    <col min="9" max="9" width="13.42578125" style="271" customWidth="1"/>
    <col min="10" max="10" width="14.140625" style="271" customWidth="1"/>
    <col min="11" max="11" width="15.140625" style="271" bestFit="1" customWidth="1"/>
    <col min="12" max="12" width="16.85546875" style="271" customWidth="1"/>
    <col min="13" max="13" width="13.85546875" style="271" customWidth="1"/>
    <col min="14" max="14" width="18" style="271" customWidth="1"/>
    <col min="15" max="15" width="15.28515625" style="271" customWidth="1"/>
    <col min="16" max="16" width="12.42578125" style="271" customWidth="1"/>
    <col min="17" max="256" width="9.140625" style="271"/>
    <col min="257" max="257" width="16.28515625" style="271" customWidth="1"/>
    <col min="258" max="258" width="9.28515625" style="271" customWidth="1"/>
    <col min="259" max="259" width="9.5703125" style="271" customWidth="1"/>
    <col min="260" max="260" width="50.140625" style="271" customWidth="1"/>
    <col min="261" max="261" width="10.42578125" style="271" bestFit="1" customWidth="1"/>
    <col min="262" max="262" width="13.140625" style="271" customWidth="1"/>
    <col min="263" max="263" width="16.140625" style="271" customWidth="1"/>
    <col min="264" max="264" width="15.7109375" style="271" customWidth="1"/>
    <col min="265" max="265" width="13.42578125" style="271" customWidth="1"/>
    <col min="266" max="266" width="14.140625" style="271" customWidth="1"/>
    <col min="267" max="267" width="15.140625" style="271" bestFit="1" customWidth="1"/>
    <col min="268" max="268" width="16.85546875" style="271" customWidth="1"/>
    <col min="269" max="269" width="13.85546875" style="271" customWidth="1"/>
    <col min="270" max="270" width="18" style="271" customWidth="1"/>
    <col min="271" max="271" width="15.28515625" style="271" customWidth="1"/>
    <col min="272" max="272" width="12.42578125" style="271" customWidth="1"/>
    <col min="273" max="512" width="9.140625" style="271"/>
    <col min="513" max="513" width="16.28515625" style="271" customWidth="1"/>
    <col min="514" max="514" width="9.28515625" style="271" customWidth="1"/>
    <col min="515" max="515" width="9.5703125" style="271" customWidth="1"/>
    <col min="516" max="516" width="50.140625" style="271" customWidth="1"/>
    <col min="517" max="517" width="10.42578125" style="271" bestFit="1" customWidth="1"/>
    <col min="518" max="518" width="13.140625" style="271" customWidth="1"/>
    <col min="519" max="519" width="16.140625" style="271" customWidth="1"/>
    <col min="520" max="520" width="15.7109375" style="271" customWidth="1"/>
    <col min="521" max="521" width="13.42578125" style="271" customWidth="1"/>
    <col min="522" max="522" width="14.140625" style="271" customWidth="1"/>
    <col min="523" max="523" width="15.140625" style="271" bestFit="1" customWidth="1"/>
    <col min="524" max="524" width="16.85546875" style="271" customWidth="1"/>
    <col min="525" max="525" width="13.85546875" style="271" customWidth="1"/>
    <col min="526" max="526" width="18" style="271" customWidth="1"/>
    <col min="527" max="527" width="15.28515625" style="271" customWidth="1"/>
    <col min="528" max="528" width="12.42578125" style="271" customWidth="1"/>
    <col min="529" max="768" width="9.140625" style="271"/>
    <col min="769" max="769" width="16.28515625" style="271" customWidth="1"/>
    <col min="770" max="770" width="9.28515625" style="271" customWidth="1"/>
    <col min="771" max="771" width="9.5703125" style="271" customWidth="1"/>
    <col min="772" max="772" width="50.140625" style="271" customWidth="1"/>
    <col min="773" max="773" width="10.42578125" style="271" bestFit="1" customWidth="1"/>
    <col min="774" max="774" width="13.140625" style="271" customWidth="1"/>
    <col min="775" max="775" width="16.140625" style="271" customWidth="1"/>
    <col min="776" max="776" width="15.7109375" style="271" customWidth="1"/>
    <col min="777" max="777" width="13.42578125" style="271" customWidth="1"/>
    <col min="778" max="778" width="14.140625" style="271" customWidth="1"/>
    <col min="779" max="779" width="15.140625" style="271" bestFit="1" customWidth="1"/>
    <col min="780" max="780" width="16.85546875" style="271" customWidth="1"/>
    <col min="781" max="781" width="13.85546875" style="271" customWidth="1"/>
    <col min="782" max="782" width="18" style="271" customWidth="1"/>
    <col min="783" max="783" width="15.28515625" style="271" customWidth="1"/>
    <col min="784" max="784" width="12.42578125" style="271" customWidth="1"/>
    <col min="785" max="1024" width="9.140625" style="271"/>
    <col min="1025" max="1025" width="16.28515625" style="271" customWidth="1"/>
    <col min="1026" max="1026" width="9.28515625" style="271" customWidth="1"/>
    <col min="1027" max="1027" width="9.5703125" style="271" customWidth="1"/>
    <col min="1028" max="1028" width="50.140625" style="271" customWidth="1"/>
    <col min="1029" max="1029" width="10.42578125" style="271" bestFit="1" customWidth="1"/>
    <col min="1030" max="1030" width="13.140625" style="271" customWidth="1"/>
    <col min="1031" max="1031" width="16.140625" style="271" customWidth="1"/>
    <col min="1032" max="1032" width="15.7109375" style="271" customWidth="1"/>
    <col min="1033" max="1033" width="13.42578125" style="271" customWidth="1"/>
    <col min="1034" max="1034" width="14.140625" style="271" customWidth="1"/>
    <col min="1035" max="1035" width="15.140625" style="271" bestFit="1" customWidth="1"/>
    <col min="1036" max="1036" width="16.85546875" style="271" customWidth="1"/>
    <col min="1037" max="1037" width="13.85546875" style="271" customWidth="1"/>
    <col min="1038" max="1038" width="18" style="271" customWidth="1"/>
    <col min="1039" max="1039" width="15.28515625" style="271" customWidth="1"/>
    <col min="1040" max="1040" width="12.42578125" style="271" customWidth="1"/>
    <col min="1041" max="1280" width="9.140625" style="271"/>
    <col min="1281" max="1281" width="16.28515625" style="271" customWidth="1"/>
    <col min="1282" max="1282" width="9.28515625" style="271" customWidth="1"/>
    <col min="1283" max="1283" width="9.5703125" style="271" customWidth="1"/>
    <col min="1284" max="1284" width="50.140625" style="271" customWidth="1"/>
    <col min="1285" max="1285" width="10.42578125" style="271" bestFit="1" customWidth="1"/>
    <col min="1286" max="1286" width="13.140625" style="271" customWidth="1"/>
    <col min="1287" max="1287" width="16.140625" style="271" customWidth="1"/>
    <col min="1288" max="1288" width="15.7109375" style="271" customWidth="1"/>
    <col min="1289" max="1289" width="13.42578125" style="271" customWidth="1"/>
    <col min="1290" max="1290" width="14.140625" style="271" customWidth="1"/>
    <col min="1291" max="1291" width="15.140625" style="271" bestFit="1" customWidth="1"/>
    <col min="1292" max="1292" width="16.85546875" style="271" customWidth="1"/>
    <col min="1293" max="1293" width="13.85546875" style="271" customWidth="1"/>
    <col min="1294" max="1294" width="18" style="271" customWidth="1"/>
    <col min="1295" max="1295" width="15.28515625" style="271" customWidth="1"/>
    <col min="1296" max="1296" width="12.42578125" style="271" customWidth="1"/>
    <col min="1297" max="1536" width="9.140625" style="271"/>
    <col min="1537" max="1537" width="16.28515625" style="271" customWidth="1"/>
    <col min="1538" max="1538" width="9.28515625" style="271" customWidth="1"/>
    <col min="1539" max="1539" width="9.5703125" style="271" customWidth="1"/>
    <col min="1540" max="1540" width="50.140625" style="271" customWidth="1"/>
    <col min="1541" max="1541" width="10.42578125" style="271" bestFit="1" customWidth="1"/>
    <col min="1542" max="1542" width="13.140625" style="271" customWidth="1"/>
    <col min="1543" max="1543" width="16.140625" style="271" customWidth="1"/>
    <col min="1544" max="1544" width="15.7109375" style="271" customWidth="1"/>
    <col min="1545" max="1545" width="13.42578125" style="271" customWidth="1"/>
    <col min="1546" max="1546" width="14.140625" style="271" customWidth="1"/>
    <col min="1547" max="1547" width="15.140625" style="271" bestFit="1" customWidth="1"/>
    <col min="1548" max="1548" width="16.85546875" style="271" customWidth="1"/>
    <col min="1549" max="1549" width="13.85546875" style="271" customWidth="1"/>
    <col min="1550" max="1550" width="18" style="271" customWidth="1"/>
    <col min="1551" max="1551" width="15.28515625" style="271" customWidth="1"/>
    <col min="1552" max="1552" width="12.42578125" style="271" customWidth="1"/>
    <col min="1553" max="1792" width="9.140625" style="271"/>
    <col min="1793" max="1793" width="16.28515625" style="271" customWidth="1"/>
    <col min="1794" max="1794" width="9.28515625" style="271" customWidth="1"/>
    <col min="1795" max="1795" width="9.5703125" style="271" customWidth="1"/>
    <col min="1796" max="1796" width="50.140625" style="271" customWidth="1"/>
    <col min="1797" max="1797" width="10.42578125" style="271" bestFit="1" customWidth="1"/>
    <col min="1798" max="1798" width="13.140625" style="271" customWidth="1"/>
    <col min="1799" max="1799" width="16.140625" style="271" customWidth="1"/>
    <col min="1800" max="1800" width="15.7109375" style="271" customWidth="1"/>
    <col min="1801" max="1801" width="13.42578125" style="271" customWidth="1"/>
    <col min="1802" max="1802" width="14.140625" style="271" customWidth="1"/>
    <col min="1803" max="1803" width="15.140625" style="271" bestFit="1" customWidth="1"/>
    <col min="1804" max="1804" width="16.85546875" style="271" customWidth="1"/>
    <col min="1805" max="1805" width="13.85546875" style="271" customWidth="1"/>
    <col min="1806" max="1806" width="18" style="271" customWidth="1"/>
    <col min="1807" max="1807" width="15.28515625" style="271" customWidth="1"/>
    <col min="1808" max="1808" width="12.42578125" style="271" customWidth="1"/>
    <col min="1809" max="2048" width="9.140625" style="271"/>
    <col min="2049" max="2049" width="16.28515625" style="271" customWidth="1"/>
    <col min="2050" max="2050" width="9.28515625" style="271" customWidth="1"/>
    <col min="2051" max="2051" width="9.5703125" style="271" customWidth="1"/>
    <col min="2052" max="2052" width="50.140625" style="271" customWidth="1"/>
    <col min="2053" max="2053" width="10.42578125" style="271" bestFit="1" customWidth="1"/>
    <col min="2054" max="2054" width="13.140625" style="271" customWidth="1"/>
    <col min="2055" max="2055" width="16.140625" style="271" customWidth="1"/>
    <col min="2056" max="2056" width="15.7109375" style="271" customWidth="1"/>
    <col min="2057" max="2057" width="13.42578125" style="271" customWidth="1"/>
    <col min="2058" max="2058" width="14.140625" style="271" customWidth="1"/>
    <col min="2059" max="2059" width="15.140625" style="271" bestFit="1" customWidth="1"/>
    <col min="2060" max="2060" width="16.85546875" style="271" customWidth="1"/>
    <col min="2061" max="2061" width="13.85546875" style="271" customWidth="1"/>
    <col min="2062" max="2062" width="18" style="271" customWidth="1"/>
    <col min="2063" max="2063" width="15.28515625" style="271" customWidth="1"/>
    <col min="2064" max="2064" width="12.42578125" style="271" customWidth="1"/>
    <col min="2065" max="2304" width="9.140625" style="271"/>
    <col min="2305" max="2305" width="16.28515625" style="271" customWidth="1"/>
    <col min="2306" max="2306" width="9.28515625" style="271" customWidth="1"/>
    <col min="2307" max="2307" width="9.5703125" style="271" customWidth="1"/>
    <col min="2308" max="2308" width="50.140625" style="271" customWidth="1"/>
    <col min="2309" max="2309" width="10.42578125" style="271" bestFit="1" customWidth="1"/>
    <col min="2310" max="2310" width="13.140625" style="271" customWidth="1"/>
    <col min="2311" max="2311" width="16.140625" style="271" customWidth="1"/>
    <col min="2312" max="2312" width="15.7109375" style="271" customWidth="1"/>
    <col min="2313" max="2313" width="13.42578125" style="271" customWidth="1"/>
    <col min="2314" max="2314" width="14.140625" style="271" customWidth="1"/>
    <col min="2315" max="2315" width="15.140625" style="271" bestFit="1" customWidth="1"/>
    <col min="2316" max="2316" width="16.85546875" style="271" customWidth="1"/>
    <col min="2317" max="2317" width="13.85546875" style="271" customWidth="1"/>
    <col min="2318" max="2318" width="18" style="271" customWidth="1"/>
    <col min="2319" max="2319" width="15.28515625" style="271" customWidth="1"/>
    <col min="2320" max="2320" width="12.42578125" style="271" customWidth="1"/>
    <col min="2321" max="2560" width="9.140625" style="271"/>
    <col min="2561" max="2561" width="16.28515625" style="271" customWidth="1"/>
    <col min="2562" max="2562" width="9.28515625" style="271" customWidth="1"/>
    <col min="2563" max="2563" width="9.5703125" style="271" customWidth="1"/>
    <col min="2564" max="2564" width="50.140625" style="271" customWidth="1"/>
    <col min="2565" max="2565" width="10.42578125" style="271" bestFit="1" customWidth="1"/>
    <col min="2566" max="2566" width="13.140625" style="271" customWidth="1"/>
    <col min="2567" max="2567" width="16.140625" style="271" customWidth="1"/>
    <col min="2568" max="2568" width="15.7109375" style="271" customWidth="1"/>
    <col min="2569" max="2569" width="13.42578125" style="271" customWidth="1"/>
    <col min="2570" max="2570" width="14.140625" style="271" customWidth="1"/>
    <col min="2571" max="2571" width="15.140625" style="271" bestFit="1" customWidth="1"/>
    <col min="2572" max="2572" width="16.85546875" style="271" customWidth="1"/>
    <col min="2573" max="2573" width="13.85546875" style="271" customWidth="1"/>
    <col min="2574" max="2574" width="18" style="271" customWidth="1"/>
    <col min="2575" max="2575" width="15.28515625" style="271" customWidth="1"/>
    <col min="2576" max="2576" width="12.42578125" style="271" customWidth="1"/>
    <col min="2577" max="2816" width="9.140625" style="271"/>
    <col min="2817" max="2817" width="16.28515625" style="271" customWidth="1"/>
    <col min="2818" max="2818" width="9.28515625" style="271" customWidth="1"/>
    <col min="2819" max="2819" width="9.5703125" style="271" customWidth="1"/>
    <col min="2820" max="2820" width="50.140625" style="271" customWidth="1"/>
    <col min="2821" max="2821" width="10.42578125" style="271" bestFit="1" customWidth="1"/>
    <col min="2822" max="2822" width="13.140625" style="271" customWidth="1"/>
    <col min="2823" max="2823" width="16.140625" style="271" customWidth="1"/>
    <col min="2824" max="2824" width="15.7109375" style="271" customWidth="1"/>
    <col min="2825" max="2825" width="13.42578125" style="271" customWidth="1"/>
    <col min="2826" max="2826" width="14.140625" style="271" customWidth="1"/>
    <col min="2827" max="2827" width="15.140625" style="271" bestFit="1" customWidth="1"/>
    <col min="2828" max="2828" width="16.85546875" style="271" customWidth="1"/>
    <col min="2829" max="2829" width="13.85546875" style="271" customWidth="1"/>
    <col min="2830" max="2830" width="18" style="271" customWidth="1"/>
    <col min="2831" max="2831" width="15.28515625" style="271" customWidth="1"/>
    <col min="2832" max="2832" width="12.42578125" style="271" customWidth="1"/>
    <col min="2833" max="3072" width="9.140625" style="271"/>
    <col min="3073" max="3073" width="16.28515625" style="271" customWidth="1"/>
    <col min="3074" max="3074" width="9.28515625" style="271" customWidth="1"/>
    <col min="3075" max="3075" width="9.5703125" style="271" customWidth="1"/>
    <col min="3076" max="3076" width="50.140625" style="271" customWidth="1"/>
    <col min="3077" max="3077" width="10.42578125" style="271" bestFit="1" customWidth="1"/>
    <col min="3078" max="3078" width="13.140625" style="271" customWidth="1"/>
    <col min="3079" max="3079" width="16.140625" style="271" customWidth="1"/>
    <col min="3080" max="3080" width="15.7109375" style="271" customWidth="1"/>
    <col min="3081" max="3081" width="13.42578125" style="271" customWidth="1"/>
    <col min="3082" max="3082" width="14.140625" style="271" customWidth="1"/>
    <col min="3083" max="3083" width="15.140625" style="271" bestFit="1" customWidth="1"/>
    <col min="3084" max="3084" width="16.85546875" style="271" customWidth="1"/>
    <col min="3085" max="3085" width="13.85546875" style="271" customWidth="1"/>
    <col min="3086" max="3086" width="18" style="271" customWidth="1"/>
    <col min="3087" max="3087" width="15.28515625" style="271" customWidth="1"/>
    <col min="3088" max="3088" width="12.42578125" style="271" customWidth="1"/>
    <col min="3089" max="3328" width="9.140625" style="271"/>
    <col min="3329" max="3329" width="16.28515625" style="271" customWidth="1"/>
    <col min="3330" max="3330" width="9.28515625" style="271" customWidth="1"/>
    <col min="3331" max="3331" width="9.5703125" style="271" customWidth="1"/>
    <col min="3332" max="3332" width="50.140625" style="271" customWidth="1"/>
    <col min="3333" max="3333" width="10.42578125" style="271" bestFit="1" customWidth="1"/>
    <col min="3334" max="3334" width="13.140625" style="271" customWidth="1"/>
    <col min="3335" max="3335" width="16.140625" style="271" customWidth="1"/>
    <col min="3336" max="3336" width="15.7109375" style="271" customWidth="1"/>
    <col min="3337" max="3337" width="13.42578125" style="271" customWidth="1"/>
    <col min="3338" max="3338" width="14.140625" style="271" customWidth="1"/>
    <col min="3339" max="3339" width="15.140625" style="271" bestFit="1" customWidth="1"/>
    <col min="3340" max="3340" width="16.85546875" style="271" customWidth="1"/>
    <col min="3341" max="3341" width="13.85546875" style="271" customWidth="1"/>
    <col min="3342" max="3342" width="18" style="271" customWidth="1"/>
    <col min="3343" max="3343" width="15.28515625" style="271" customWidth="1"/>
    <col min="3344" max="3344" width="12.42578125" style="271" customWidth="1"/>
    <col min="3345" max="3584" width="9.140625" style="271"/>
    <col min="3585" max="3585" width="16.28515625" style="271" customWidth="1"/>
    <col min="3586" max="3586" width="9.28515625" style="271" customWidth="1"/>
    <col min="3587" max="3587" width="9.5703125" style="271" customWidth="1"/>
    <col min="3588" max="3588" width="50.140625" style="271" customWidth="1"/>
    <col min="3589" max="3589" width="10.42578125" style="271" bestFit="1" customWidth="1"/>
    <col min="3590" max="3590" width="13.140625" style="271" customWidth="1"/>
    <col min="3591" max="3591" width="16.140625" style="271" customWidth="1"/>
    <col min="3592" max="3592" width="15.7109375" style="271" customWidth="1"/>
    <col min="3593" max="3593" width="13.42578125" style="271" customWidth="1"/>
    <col min="3594" max="3594" width="14.140625" style="271" customWidth="1"/>
    <col min="3595" max="3595" width="15.140625" style="271" bestFit="1" customWidth="1"/>
    <col min="3596" max="3596" width="16.85546875" style="271" customWidth="1"/>
    <col min="3597" max="3597" width="13.85546875" style="271" customWidth="1"/>
    <col min="3598" max="3598" width="18" style="271" customWidth="1"/>
    <col min="3599" max="3599" width="15.28515625" style="271" customWidth="1"/>
    <col min="3600" max="3600" width="12.42578125" style="271" customWidth="1"/>
    <col min="3601" max="3840" width="9.140625" style="271"/>
    <col min="3841" max="3841" width="16.28515625" style="271" customWidth="1"/>
    <col min="3842" max="3842" width="9.28515625" style="271" customWidth="1"/>
    <col min="3843" max="3843" width="9.5703125" style="271" customWidth="1"/>
    <col min="3844" max="3844" width="50.140625" style="271" customWidth="1"/>
    <col min="3845" max="3845" width="10.42578125" style="271" bestFit="1" customWidth="1"/>
    <col min="3846" max="3846" width="13.140625" style="271" customWidth="1"/>
    <col min="3847" max="3847" width="16.140625" style="271" customWidth="1"/>
    <col min="3848" max="3848" width="15.7109375" style="271" customWidth="1"/>
    <col min="3849" max="3849" width="13.42578125" style="271" customWidth="1"/>
    <col min="3850" max="3850" width="14.140625" style="271" customWidth="1"/>
    <col min="3851" max="3851" width="15.140625" style="271" bestFit="1" customWidth="1"/>
    <col min="3852" max="3852" width="16.85546875" style="271" customWidth="1"/>
    <col min="3853" max="3853" width="13.85546875" style="271" customWidth="1"/>
    <col min="3854" max="3854" width="18" style="271" customWidth="1"/>
    <col min="3855" max="3855" width="15.28515625" style="271" customWidth="1"/>
    <col min="3856" max="3856" width="12.42578125" style="271" customWidth="1"/>
    <col min="3857" max="4096" width="9.140625" style="271"/>
    <col min="4097" max="4097" width="16.28515625" style="271" customWidth="1"/>
    <col min="4098" max="4098" width="9.28515625" style="271" customWidth="1"/>
    <col min="4099" max="4099" width="9.5703125" style="271" customWidth="1"/>
    <col min="4100" max="4100" width="50.140625" style="271" customWidth="1"/>
    <col min="4101" max="4101" width="10.42578125" style="271" bestFit="1" customWidth="1"/>
    <col min="4102" max="4102" width="13.140625" style="271" customWidth="1"/>
    <col min="4103" max="4103" width="16.140625" style="271" customWidth="1"/>
    <col min="4104" max="4104" width="15.7109375" style="271" customWidth="1"/>
    <col min="4105" max="4105" width="13.42578125" style="271" customWidth="1"/>
    <col min="4106" max="4106" width="14.140625" style="271" customWidth="1"/>
    <col min="4107" max="4107" width="15.140625" style="271" bestFit="1" customWidth="1"/>
    <col min="4108" max="4108" width="16.85546875" style="271" customWidth="1"/>
    <col min="4109" max="4109" width="13.85546875" style="271" customWidth="1"/>
    <col min="4110" max="4110" width="18" style="271" customWidth="1"/>
    <col min="4111" max="4111" width="15.28515625" style="271" customWidth="1"/>
    <col min="4112" max="4112" width="12.42578125" style="271" customWidth="1"/>
    <col min="4113" max="4352" width="9.140625" style="271"/>
    <col min="4353" max="4353" width="16.28515625" style="271" customWidth="1"/>
    <col min="4354" max="4354" width="9.28515625" style="271" customWidth="1"/>
    <col min="4355" max="4355" width="9.5703125" style="271" customWidth="1"/>
    <col min="4356" max="4356" width="50.140625" style="271" customWidth="1"/>
    <col min="4357" max="4357" width="10.42578125" style="271" bestFit="1" customWidth="1"/>
    <col min="4358" max="4358" width="13.140625" style="271" customWidth="1"/>
    <col min="4359" max="4359" width="16.140625" style="271" customWidth="1"/>
    <col min="4360" max="4360" width="15.7109375" style="271" customWidth="1"/>
    <col min="4361" max="4361" width="13.42578125" style="271" customWidth="1"/>
    <col min="4362" max="4362" width="14.140625" style="271" customWidth="1"/>
    <col min="4363" max="4363" width="15.140625" style="271" bestFit="1" customWidth="1"/>
    <col min="4364" max="4364" width="16.85546875" style="271" customWidth="1"/>
    <col min="4365" max="4365" width="13.85546875" style="271" customWidth="1"/>
    <col min="4366" max="4366" width="18" style="271" customWidth="1"/>
    <col min="4367" max="4367" width="15.28515625" style="271" customWidth="1"/>
    <col min="4368" max="4368" width="12.42578125" style="271" customWidth="1"/>
    <col min="4369" max="4608" width="9.140625" style="271"/>
    <col min="4609" max="4609" width="16.28515625" style="271" customWidth="1"/>
    <col min="4610" max="4610" width="9.28515625" style="271" customWidth="1"/>
    <col min="4611" max="4611" width="9.5703125" style="271" customWidth="1"/>
    <col min="4612" max="4612" width="50.140625" style="271" customWidth="1"/>
    <col min="4613" max="4613" width="10.42578125" style="271" bestFit="1" customWidth="1"/>
    <col min="4614" max="4614" width="13.140625" style="271" customWidth="1"/>
    <col min="4615" max="4615" width="16.140625" style="271" customWidth="1"/>
    <col min="4616" max="4616" width="15.7109375" style="271" customWidth="1"/>
    <col min="4617" max="4617" width="13.42578125" style="271" customWidth="1"/>
    <col min="4618" max="4618" width="14.140625" style="271" customWidth="1"/>
    <col min="4619" max="4619" width="15.140625" style="271" bestFit="1" customWidth="1"/>
    <col min="4620" max="4620" width="16.85546875" style="271" customWidth="1"/>
    <col min="4621" max="4621" width="13.85546875" style="271" customWidth="1"/>
    <col min="4622" max="4622" width="18" style="271" customWidth="1"/>
    <col min="4623" max="4623" width="15.28515625" style="271" customWidth="1"/>
    <col min="4624" max="4624" width="12.42578125" style="271" customWidth="1"/>
    <col min="4625" max="4864" width="9.140625" style="271"/>
    <col min="4865" max="4865" width="16.28515625" style="271" customWidth="1"/>
    <col min="4866" max="4866" width="9.28515625" style="271" customWidth="1"/>
    <col min="4867" max="4867" width="9.5703125" style="271" customWidth="1"/>
    <col min="4868" max="4868" width="50.140625" style="271" customWidth="1"/>
    <col min="4869" max="4869" width="10.42578125" style="271" bestFit="1" customWidth="1"/>
    <col min="4870" max="4870" width="13.140625" style="271" customWidth="1"/>
    <col min="4871" max="4871" width="16.140625" style="271" customWidth="1"/>
    <col min="4872" max="4872" width="15.7109375" style="271" customWidth="1"/>
    <col min="4873" max="4873" width="13.42578125" style="271" customWidth="1"/>
    <col min="4874" max="4874" width="14.140625" style="271" customWidth="1"/>
    <col min="4875" max="4875" width="15.140625" style="271" bestFit="1" customWidth="1"/>
    <col min="4876" max="4876" width="16.85546875" style="271" customWidth="1"/>
    <col min="4877" max="4877" width="13.85546875" style="271" customWidth="1"/>
    <col min="4878" max="4878" width="18" style="271" customWidth="1"/>
    <col min="4879" max="4879" width="15.28515625" style="271" customWidth="1"/>
    <col min="4880" max="4880" width="12.42578125" style="271" customWidth="1"/>
    <col min="4881" max="5120" width="9.140625" style="271"/>
    <col min="5121" max="5121" width="16.28515625" style="271" customWidth="1"/>
    <col min="5122" max="5122" width="9.28515625" style="271" customWidth="1"/>
    <col min="5123" max="5123" width="9.5703125" style="271" customWidth="1"/>
    <col min="5124" max="5124" width="50.140625" style="271" customWidth="1"/>
    <col min="5125" max="5125" width="10.42578125" style="271" bestFit="1" customWidth="1"/>
    <col min="5126" max="5126" width="13.140625" style="271" customWidth="1"/>
    <col min="5127" max="5127" width="16.140625" style="271" customWidth="1"/>
    <col min="5128" max="5128" width="15.7109375" style="271" customWidth="1"/>
    <col min="5129" max="5129" width="13.42578125" style="271" customWidth="1"/>
    <col min="5130" max="5130" width="14.140625" style="271" customWidth="1"/>
    <col min="5131" max="5131" width="15.140625" style="271" bestFit="1" customWidth="1"/>
    <col min="5132" max="5132" width="16.85546875" style="271" customWidth="1"/>
    <col min="5133" max="5133" width="13.85546875" style="271" customWidth="1"/>
    <col min="5134" max="5134" width="18" style="271" customWidth="1"/>
    <col min="5135" max="5135" width="15.28515625" style="271" customWidth="1"/>
    <col min="5136" max="5136" width="12.42578125" style="271" customWidth="1"/>
    <col min="5137" max="5376" width="9.140625" style="271"/>
    <col min="5377" max="5377" width="16.28515625" style="271" customWidth="1"/>
    <col min="5378" max="5378" width="9.28515625" style="271" customWidth="1"/>
    <col min="5379" max="5379" width="9.5703125" style="271" customWidth="1"/>
    <col min="5380" max="5380" width="50.140625" style="271" customWidth="1"/>
    <col min="5381" max="5381" width="10.42578125" style="271" bestFit="1" customWidth="1"/>
    <col min="5382" max="5382" width="13.140625" style="271" customWidth="1"/>
    <col min="5383" max="5383" width="16.140625" style="271" customWidth="1"/>
    <col min="5384" max="5384" width="15.7109375" style="271" customWidth="1"/>
    <col min="5385" max="5385" width="13.42578125" style="271" customWidth="1"/>
    <col min="5386" max="5386" width="14.140625" style="271" customWidth="1"/>
    <col min="5387" max="5387" width="15.140625" style="271" bestFit="1" customWidth="1"/>
    <col min="5388" max="5388" width="16.85546875" style="271" customWidth="1"/>
    <col min="5389" max="5389" width="13.85546875" style="271" customWidth="1"/>
    <col min="5390" max="5390" width="18" style="271" customWidth="1"/>
    <col min="5391" max="5391" width="15.28515625" style="271" customWidth="1"/>
    <col min="5392" max="5392" width="12.42578125" style="271" customWidth="1"/>
    <col min="5393" max="5632" width="9.140625" style="271"/>
    <col min="5633" max="5633" width="16.28515625" style="271" customWidth="1"/>
    <col min="5634" max="5634" width="9.28515625" style="271" customWidth="1"/>
    <col min="5635" max="5635" width="9.5703125" style="271" customWidth="1"/>
    <col min="5636" max="5636" width="50.140625" style="271" customWidth="1"/>
    <col min="5637" max="5637" width="10.42578125" style="271" bestFit="1" customWidth="1"/>
    <col min="5638" max="5638" width="13.140625" style="271" customWidth="1"/>
    <col min="5639" max="5639" width="16.140625" style="271" customWidth="1"/>
    <col min="5640" max="5640" width="15.7109375" style="271" customWidth="1"/>
    <col min="5641" max="5641" width="13.42578125" style="271" customWidth="1"/>
    <col min="5642" max="5642" width="14.140625" style="271" customWidth="1"/>
    <col min="5643" max="5643" width="15.140625" style="271" bestFit="1" customWidth="1"/>
    <col min="5644" max="5644" width="16.85546875" style="271" customWidth="1"/>
    <col min="5645" max="5645" width="13.85546875" style="271" customWidth="1"/>
    <col min="5646" max="5646" width="18" style="271" customWidth="1"/>
    <col min="5647" max="5647" width="15.28515625" style="271" customWidth="1"/>
    <col min="5648" max="5648" width="12.42578125" style="271" customWidth="1"/>
    <col min="5649" max="5888" width="9.140625" style="271"/>
    <col min="5889" max="5889" width="16.28515625" style="271" customWidth="1"/>
    <col min="5890" max="5890" width="9.28515625" style="271" customWidth="1"/>
    <col min="5891" max="5891" width="9.5703125" style="271" customWidth="1"/>
    <col min="5892" max="5892" width="50.140625" style="271" customWidth="1"/>
    <col min="5893" max="5893" width="10.42578125" style="271" bestFit="1" customWidth="1"/>
    <col min="5894" max="5894" width="13.140625" style="271" customWidth="1"/>
    <col min="5895" max="5895" width="16.140625" style="271" customWidth="1"/>
    <col min="5896" max="5896" width="15.7109375" style="271" customWidth="1"/>
    <col min="5897" max="5897" width="13.42578125" style="271" customWidth="1"/>
    <col min="5898" max="5898" width="14.140625" style="271" customWidth="1"/>
    <col min="5899" max="5899" width="15.140625" style="271" bestFit="1" customWidth="1"/>
    <col min="5900" max="5900" width="16.85546875" style="271" customWidth="1"/>
    <col min="5901" max="5901" width="13.85546875" style="271" customWidth="1"/>
    <col min="5902" max="5902" width="18" style="271" customWidth="1"/>
    <col min="5903" max="5903" width="15.28515625" style="271" customWidth="1"/>
    <col min="5904" max="5904" width="12.42578125" style="271" customWidth="1"/>
    <col min="5905" max="6144" width="9.140625" style="271"/>
    <col min="6145" max="6145" width="16.28515625" style="271" customWidth="1"/>
    <col min="6146" max="6146" width="9.28515625" style="271" customWidth="1"/>
    <col min="6147" max="6147" width="9.5703125" style="271" customWidth="1"/>
    <col min="6148" max="6148" width="50.140625" style="271" customWidth="1"/>
    <col min="6149" max="6149" width="10.42578125" style="271" bestFit="1" customWidth="1"/>
    <col min="6150" max="6150" width="13.140625" style="271" customWidth="1"/>
    <col min="6151" max="6151" width="16.140625" style="271" customWidth="1"/>
    <col min="6152" max="6152" width="15.7109375" style="271" customWidth="1"/>
    <col min="6153" max="6153" width="13.42578125" style="271" customWidth="1"/>
    <col min="6154" max="6154" width="14.140625" style="271" customWidth="1"/>
    <col min="6155" max="6155" width="15.140625" style="271" bestFit="1" customWidth="1"/>
    <col min="6156" max="6156" width="16.85546875" style="271" customWidth="1"/>
    <col min="6157" max="6157" width="13.85546875" style="271" customWidth="1"/>
    <col min="6158" max="6158" width="18" style="271" customWidth="1"/>
    <col min="6159" max="6159" width="15.28515625" style="271" customWidth="1"/>
    <col min="6160" max="6160" width="12.42578125" style="271" customWidth="1"/>
    <col min="6161" max="6400" width="9.140625" style="271"/>
    <col min="6401" max="6401" width="16.28515625" style="271" customWidth="1"/>
    <col min="6402" max="6402" width="9.28515625" style="271" customWidth="1"/>
    <col min="6403" max="6403" width="9.5703125" style="271" customWidth="1"/>
    <col min="6404" max="6404" width="50.140625" style="271" customWidth="1"/>
    <col min="6405" max="6405" width="10.42578125" style="271" bestFit="1" customWidth="1"/>
    <col min="6406" max="6406" width="13.140625" style="271" customWidth="1"/>
    <col min="6407" max="6407" width="16.140625" style="271" customWidth="1"/>
    <col min="6408" max="6408" width="15.7109375" style="271" customWidth="1"/>
    <col min="6409" max="6409" width="13.42578125" style="271" customWidth="1"/>
    <col min="6410" max="6410" width="14.140625" style="271" customWidth="1"/>
    <col min="6411" max="6411" width="15.140625" style="271" bestFit="1" customWidth="1"/>
    <col min="6412" max="6412" width="16.85546875" style="271" customWidth="1"/>
    <col min="6413" max="6413" width="13.85546875" style="271" customWidth="1"/>
    <col min="6414" max="6414" width="18" style="271" customWidth="1"/>
    <col min="6415" max="6415" width="15.28515625" style="271" customWidth="1"/>
    <col min="6416" max="6416" width="12.42578125" style="271" customWidth="1"/>
    <col min="6417" max="6656" width="9.140625" style="271"/>
    <col min="6657" max="6657" width="16.28515625" style="271" customWidth="1"/>
    <col min="6658" max="6658" width="9.28515625" style="271" customWidth="1"/>
    <col min="6659" max="6659" width="9.5703125" style="271" customWidth="1"/>
    <col min="6660" max="6660" width="50.140625" style="271" customWidth="1"/>
    <col min="6661" max="6661" width="10.42578125" style="271" bestFit="1" customWidth="1"/>
    <col min="6662" max="6662" width="13.140625" style="271" customWidth="1"/>
    <col min="6663" max="6663" width="16.140625" style="271" customWidth="1"/>
    <col min="6664" max="6664" width="15.7109375" style="271" customWidth="1"/>
    <col min="6665" max="6665" width="13.42578125" style="271" customWidth="1"/>
    <col min="6666" max="6666" width="14.140625" style="271" customWidth="1"/>
    <col min="6667" max="6667" width="15.140625" style="271" bestFit="1" customWidth="1"/>
    <col min="6668" max="6668" width="16.85546875" style="271" customWidth="1"/>
    <col min="6669" max="6669" width="13.85546875" style="271" customWidth="1"/>
    <col min="6670" max="6670" width="18" style="271" customWidth="1"/>
    <col min="6671" max="6671" width="15.28515625" style="271" customWidth="1"/>
    <col min="6672" max="6672" width="12.42578125" style="271" customWidth="1"/>
    <col min="6673" max="6912" width="9.140625" style="271"/>
    <col min="6913" max="6913" width="16.28515625" style="271" customWidth="1"/>
    <col min="6914" max="6914" width="9.28515625" style="271" customWidth="1"/>
    <col min="6915" max="6915" width="9.5703125" style="271" customWidth="1"/>
    <col min="6916" max="6916" width="50.140625" style="271" customWidth="1"/>
    <col min="6917" max="6917" width="10.42578125" style="271" bestFit="1" customWidth="1"/>
    <col min="6918" max="6918" width="13.140625" style="271" customWidth="1"/>
    <col min="6919" max="6919" width="16.140625" style="271" customWidth="1"/>
    <col min="6920" max="6920" width="15.7109375" style="271" customWidth="1"/>
    <col min="6921" max="6921" width="13.42578125" style="271" customWidth="1"/>
    <col min="6922" max="6922" width="14.140625" style="271" customWidth="1"/>
    <col min="6923" max="6923" width="15.140625" style="271" bestFit="1" customWidth="1"/>
    <col min="6924" max="6924" width="16.85546875" style="271" customWidth="1"/>
    <col min="6925" max="6925" width="13.85546875" style="271" customWidth="1"/>
    <col min="6926" max="6926" width="18" style="271" customWidth="1"/>
    <col min="6927" max="6927" width="15.28515625" style="271" customWidth="1"/>
    <col min="6928" max="6928" width="12.42578125" style="271" customWidth="1"/>
    <col min="6929" max="7168" width="9.140625" style="271"/>
    <col min="7169" max="7169" width="16.28515625" style="271" customWidth="1"/>
    <col min="7170" max="7170" width="9.28515625" style="271" customWidth="1"/>
    <col min="7171" max="7171" width="9.5703125" style="271" customWidth="1"/>
    <col min="7172" max="7172" width="50.140625" style="271" customWidth="1"/>
    <col min="7173" max="7173" width="10.42578125" style="271" bestFit="1" customWidth="1"/>
    <col min="7174" max="7174" width="13.140625" style="271" customWidth="1"/>
    <col min="7175" max="7175" width="16.140625" style="271" customWidth="1"/>
    <col min="7176" max="7176" width="15.7109375" style="271" customWidth="1"/>
    <col min="7177" max="7177" width="13.42578125" style="271" customWidth="1"/>
    <col min="7178" max="7178" width="14.140625" style="271" customWidth="1"/>
    <col min="7179" max="7179" width="15.140625" style="271" bestFit="1" customWidth="1"/>
    <col min="7180" max="7180" width="16.85546875" style="271" customWidth="1"/>
    <col min="7181" max="7181" width="13.85546875" style="271" customWidth="1"/>
    <col min="7182" max="7182" width="18" style="271" customWidth="1"/>
    <col min="7183" max="7183" width="15.28515625" style="271" customWidth="1"/>
    <col min="7184" max="7184" width="12.42578125" style="271" customWidth="1"/>
    <col min="7185" max="7424" width="9.140625" style="271"/>
    <col min="7425" max="7425" width="16.28515625" style="271" customWidth="1"/>
    <col min="7426" max="7426" width="9.28515625" style="271" customWidth="1"/>
    <col min="7427" max="7427" width="9.5703125" style="271" customWidth="1"/>
    <col min="7428" max="7428" width="50.140625" style="271" customWidth="1"/>
    <col min="7429" max="7429" width="10.42578125" style="271" bestFit="1" customWidth="1"/>
    <col min="7430" max="7430" width="13.140625" style="271" customWidth="1"/>
    <col min="7431" max="7431" width="16.140625" style="271" customWidth="1"/>
    <col min="7432" max="7432" width="15.7109375" style="271" customWidth="1"/>
    <col min="7433" max="7433" width="13.42578125" style="271" customWidth="1"/>
    <col min="7434" max="7434" width="14.140625" style="271" customWidth="1"/>
    <col min="7435" max="7435" width="15.140625" style="271" bestFit="1" customWidth="1"/>
    <col min="7436" max="7436" width="16.85546875" style="271" customWidth="1"/>
    <col min="7437" max="7437" width="13.85546875" style="271" customWidth="1"/>
    <col min="7438" max="7438" width="18" style="271" customWidth="1"/>
    <col min="7439" max="7439" width="15.28515625" style="271" customWidth="1"/>
    <col min="7440" max="7440" width="12.42578125" style="271" customWidth="1"/>
    <col min="7441" max="7680" width="9.140625" style="271"/>
    <col min="7681" max="7681" width="16.28515625" style="271" customWidth="1"/>
    <col min="7682" max="7682" width="9.28515625" style="271" customWidth="1"/>
    <col min="7683" max="7683" width="9.5703125" style="271" customWidth="1"/>
    <col min="7684" max="7684" width="50.140625" style="271" customWidth="1"/>
    <col min="7685" max="7685" width="10.42578125" style="271" bestFit="1" customWidth="1"/>
    <col min="7686" max="7686" width="13.140625" style="271" customWidth="1"/>
    <col min="7687" max="7687" width="16.140625" style="271" customWidth="1"/>
    <col min="7688" max="7688" width="15.7109375" style="271" customWidth="1"/>
    <col min="7689" max="7689" width="13.42578125" style="271" customWidth="1"/>
    <col min="7690" max="7690" width="14.140625" style="271" customWidth="1"/>
    <col min="7691" max="7691" width="15.140625" style="271" bestFit="1" customWidth="1"/>
    <col min="7692" max="7692" width="16.85546875" style="271" customWidth="1"/>
    <col min="7693" max="7693" width="13.85546875" style="271" customWidth="1"/>
    <col min="7694" max="7694" width="18" style="271" customWidth="1"/>
    <col min="7695" max="7695" width="15.28515625" style="271" customWidth="1"/>
    <col min="7696" max="7696" width="12.42578125" style="271" customWidth="1"/>
    <col min="7697" max="7936" width="9.140625" style="271"/>
    <col min="7937" max="7937" width="16.28515625" style="271" customWidth="1"/>
    <col min="7938" max="7938" width="9.28515625" style="271" customWidth="1"/>
    <col min="7939" max="7939" width="9.5703125" style="271" customWidth="1"/>
    <col min="7940" max="7940" width="50.140625" style="271" customWidth="1"/>
    <col min="7941" max="7941" width="10.42578125" style="271" bestFit="1" customWidth="1"/>
    <col min="7942" max="7942" width="13.140625" style="271" customWidth="1"/>
    <col min="7943" max="7943" width="16.140625" style="271" customWidth="1"/>
    <col min="7944" max="7944" width="15.7109375" style="271" customWidth="1"/>
    <col min="7945" max="7945" width="13.42578125" style="271" customWidth="1"/>
    <col min="7946" max="7946" width="14.140625" style="271" customWidth="1"/>
    <col min="7947" max="7947" width="15.140625" style="271" bestFit="1" customWidth="1"/>
    <col min="7948" max="7948" width="16.85546875" style="271" customWidth="1"/>
    <col min="7949" max="7949" width="13.85546875" style="271" customWidth="1"/>
    <col min="7950" max="7950" width="18" style="271" customWidth="1"/>
    <col min="7951" max="7951" width="15.28515625" style="271" customWidth="1"/>
    <col min="7952" max="7952" width="12.42578125" style="271" customWidth="1"/>
    <col min="7953" max="8192" width="9.140625" style="271"/>
    <col min="8193" max="8193" width="16.28515625" style="271" customWidth="1"/>
    <col min="8194" max="8194" width="9.28515625" style="271" customWidth="1"/>
    <col min="8195" max="8195" width="9.5703125" style="271" customWidth="1"/>
    <col min="8196" max="8196" width="50.140625" style="271" customWidth="1"/>
    <col min="8197" max="8197" width="10.42578125" style="271" bestFit="1" customWidth="1"/>
    <col min="8198" max="8198" width="13.140625" style="271" customWidth="1"/>
    <col min="8199" max="8199" width="16.140625" style="271" customWidth="1"/>
    <col min="8200" max="8200" width="15.7109375" style="271" customWidth="1"/>
    <col min="8201" max="8201" width="13.42578125" style="271" customWidth="1"/>
    <col min="8202" max="8202" width="14.140625" style="271" customWidth="1"/>
    <col min="8203" max="8203" width="15.140625" style="271" bestFit="1" customWidth="1"/>
    <col min="8204" max="8204" width="16.85546875" style="271" customWidth="1"/>
    <col min="8205" max="8205" width="13.85546875" style="271" customWidth="1"/>
    <col min="8206" max="8206" width="18" style="271" customWidth="1"/>
    <col min="8207" max="8207" width="15.28515625" style="271" customWidth="1"/>
    <col min="8208" max="8208" width="12.42578125" style="271" customWidth="1"/>
    <col min="8209" max="8448" width="9.140625" style="271"/>
    <col min="8449" max="8449" width="16.28515625" style="271" customWidth="1"/>
    <col min="8450" max="8450" width="9.28515625" style="271" customWidth="1"/>
    <col min="8451" max="8451" width="9.5703125" style="271" customWidth="1"/>
    <col min="8452" max="8452" width="50.140625" style="271" customWidth="1"/>
    <col min="8453" max="8453" width="10.42578125" style="271" bestFit="1" customWidth="1"/>
    <col min="8454" max="8454" width="13.140625" style="271" customWidth="1"/>
    <col min="8455" max="8455" width="16.140625" style="271" customWidth="1"/>
    <col min="8456" max="8456" width="15.7109375" style="271" customWidth="1"/>
    <col min="8457" max="8457" width="13.42578125" style="271" customWidth="1"/>
    <col min="8458" max="8458" width="14.140625" style="271" customWidth="1"/>
    <col min="8459" max="8459" width="15.140625" style="271" bestFit="1" customWidth="1"/>
    <col min="8460" max="8460" width="16.85546875" style="271" customWidth="1"/>
    <col min="8461" max="8461" width="13.85546875" style="271" customWidth="1"/>
    <col min="8462" max="8462" width="18" style="271" customWidth="1"/>
    <col min="8463" max="8463" width="15.28515625" style="271" customWidth="1"/>
    <col min="8464" max="8464" width="12.42578125" style="271" customWidth="1"/>
    <col min="8465" max="8704" width="9.140625" style="271"/>
    <col min="8705" max="8705" width="16.28515625" style="271" customWidth="1"/>
    <col min="8706" max="8706" width="9.28515625" style="271" customWidth="1"/>
    <col min="8707" max="8707" width="9.5703125" style="271" customWidth="1"/>
    <col min="8708" max="8708" width="50.140625" style="271" customWidth="1"/>
    <col min="8709" max="8709" width="10.42578125" style="271" bestFit="1" customWidth="1"/>
    <col min="8710" max="8710" width="13.140625" style="271" customWidth="1"/>
    <col min="8711" max="8711" width="16.140625" style="271" customWidth="1"/>
    <col min="8712" max="8712" width="15.7109375" style="271" customWidth="1"/>
    <col min="8713" max="8713" width="13.42578125" style="271" customWidth="1"/>
    <col min="8714" max="8714" width="14.140625" style="271" customWidth="1"/>
    <col min="8715" max="8715" width="15.140625" style="271" bestFit="1" customWidth="1"/>
    <col min="8716" max="8716" width="16.85546875" style="271" customWidth="1"/>
    <col min="8717" max="8717" width="13.85546875" style="271" customWidth="1"/>
    <col min="8718" max="8718" width="18" style="271" customWidth="1"/>
    <col min="8719" max="8719" width="15.28515625" style="271" customWidth="1"/>
    <col min="8720" max="8720" width="12.42578125" style="271" customWidth="1"/>
    <col min="8721" max="8960" width="9.140625" style="271"/>
    <col min="8961" max="8961" width="16.28515625" style="271" customWidth="1"/>
    <col min="8962" max="8962" width="9.28515625" style="271" customWidth="1"/>
    <col min="8963" max="8963" width="9.5703125" style="271" customWidth="1"/>
    <col min="8964" max="8964" width="50.140625" style="271" customWidth="1"/>
    <col min="8965" max="8965" width="10.42578125" style="271" bestFit="1" customWidth="1"/>
    <col min="8966" max="8966" width="13.140625" style="271" customWidth="1"/>
    <col min="8967" max="8967" width="16.140625" style="271" customWidth="1"/>
    <col min="8968" max="8968" width="15.7109375" style="271" customWidth="1"/>
    <col min="8969" max="8969" width="13.42578125" style="271" customWidth="1"/>
    <col min="8970" max="8970" width="14.140625" style="271" customWidth="1"/>
    <col min="8971" max="8971" width="15.140625" style="271" bestFit="1" customWidth="1"/>
    <col min="8972" max="8972" width="16.85546875" style="271" customWidth="1"/>
    <col min="8973" max="8973" width="13.85546875" style="271" customWidth="1"/>
    <col min="8974" max="8974" width="18" style="271" customWidth="1"/>
    <col min="8975" max="8975" width="15.28515625" style="271" customWidth="1"/>
    <col min="8976" max="8976" width="12.42578125" style="271" customWidth="1"/>
    <col min="8977" max="9216" width="9.140625" style="271"/>
    <col min="9217" max="9217" width="16.28515625" style="271" customWidth="1"/>
    <col min="9218" max="9218" width="9.28515625" style="271" customWidth="1"/>
    <col min="9219" max="9219" width="9.5703125" style="271" customWidth="1"/>
    <col min="9220" max="9220" width="50.140625" style="271" customWidth="1"/>
    <col min="9221" max="9221" width="10.42578125" style="271" bestFit="1" customWidth="1"/>
    <col min="9222" max="9222" width="13.140625" style="271" customWidth="1"/>
    <col min="9223" max="9223" width="16.140625" style="271" customWidth="1"/>
    <col min="9224" max="9224" width="15.7109375" style="271" customWidth="1"/>
    <col min="9225" max="9225" width="13.42578125" style="271" customWidth="1"/>
    <col min="9226" max="9226" width="14.140625" style="271" customWidth="1"/>
    <col min="9227" max="9227" width="15.140625" style="271" bestFit="1" customWidth="1"/>
    <col min="9228" max="9228" width="16.85546875" style="271" customWidth="1"/>
    <col min="9229" max="9229" width="13.85546875" style="271" customWidth="1"/>
    <col min="9230" max="9230" width="18" style="271" customWidth="1"/>
    <col min="9231" max="9231" width="15.28515625" style="271" customWidth="1"/>
    <col min="9232" max="9232" width="12.42578125" style="271" customWidth="1"/>
    <col min="9233" max="9472" width="9.140625" style="271"/>
    <col min="9473" max="9473" width="16.28515625" style="271" customWidth="1"/>
    <col min="9474" max="9474" width="9.28515625" style="271" customWidth="1"/>
    <col min="9475" max="9475" width="9.5703125" style="271" customWidth="1"/>
    <col min="9476" max="9476" width="50.140625" style="271" customWidth="1"/>
    <col min="9477" max="9477" width="10.42578125" style="271" bestFit="1" customWidth="1"/>
    <col min="9478" max="9478" width="13.140625" style="271" customWidth="1"/>
    <col min="9479" max="9479" width="16.140625" style="271" customWidth="1"/>
    <col min="9480" max="9480" width="15.7109375" style="271" customWidth="1"/>
    <col min="9481" max="9481" width="13.42578125" style="271" customWidth="1"/>
    <col min="9482" max="9482" width="14.140625" style="271" customWidth="1"/>
    <col min="9483" max="9483" width="15.140625" style="271" bestFit="1" customWidth="1"/>
    <col min="9484" max="9484" width="16.85546875" style="271" customWidth="1"/>
    <col min="9485" max="9485" width="13.85546875" style="271" customWidth="1"/>
    <col min="9486" max="9486" width="18" style="271" customWidth="1"/>
    <col min="9487" max="9487" width="15.28515625" style="271" customWidth="1"/>
    <col min="9488" max="9488" width="12.42578125" style="271" customWidth="1"/>
    <col min="9489" max="9728" width="9.140625" style="271"/>
    <col min="9729" max="9729" width="16.28515625" style="271" customWidth="1"/>
    <col min="9730" max="9730" width="9.28515625" style="271" customWidth="1"/>
    <col min="9731" max="9731" width="9.5703125" style="271" customWidth="1"/>
    <col min="9732" max="9732" width="50.140625" style="271" customWidth="1"/>
    <col min="9733" max="9733" width="10.42578125" style="271" bestFit="1" customWidth="1"/>
    <col min="9734" max="9734" width="13.140625" style="271" customWidth="1"/>
    <col min="9735" max="9735" width="16.140625" style="271" customWidth="1"/>
    <col min="9736" max="9736" width="15.7109375" style="271" customWidth="1"/>
    <col min="9737" max="9737" width="13.42578125" style="271" customWidth="1"/>
    <col min="9738" max="9738" width="14.140625" style="271" customWidth="1"/>
    <col min="9739" max="9739" width="15.140625" style="271" bestFit="1" customWidth="1"/>
    <col min="9740" max="9740" width="16.85546875" style="271" customWidth="1"/>
    <col min="9741" max="9741" width="13.85546875" style="271" customWidth="1"/>
    <col min="9742" max="9742" width="18" style="271" customWidth="1"/>
    <col min="9743" max="9743" width="15.28515625" style="271" customWidth="1"/>
    <col min="9744" max="9744" width="12.42578125" style="271" customWidth="1"/>
    <col min="9745" max="9984" width="9.140625" style="271"/>
    <col min="9985" max="9985" width="16.28515625" style="271" customWidth="1"/>
    <col min="9986" max="9986" width="9.28515625" style="271" customWidth="1"/>
    <col min="9987" max="9987" width="9.5703125" style="271" customWidth="1"/>
    <col min="9988" max="9988" width="50.140625" style="271" customWidth="1"/>
    <col min="9989" max="9989" width="10.42578125" style="271" bestFit="1" customWidth="1"/>
    <col min="9990" max="9990" width="13.140625" style="271" customWidth="1"/>
    <col min="9991" max="9991" width="16.140625" style="271" customWidth="1"/>
    <col min="9992" max="9992" width="15.7109375" style="271" customWidth="1"/>
    <col min="9993" max="9993" width="13.42578125" style="271" customWidth="1"/>
    <col min="9994" max="9994" width="14.140625" style="271" customWidth="1"/>
    <col min="9995" max="9995" width="15.140625" style="271" bestFit="1" customWidth="1"/>
    <col min="9996" max="9996" width="16.85546875" style="271" customWidth="1"/>
    <col min="9997" max="9997" width="13.85546875" style="271" customWidth="1"/>
    <col min="9998" max="9998" width="18" style="271" customWidth="1"/>
    <col min="9999" max="9999" width="15.28515625" style="271" customWidth="1"/>
    <col min="10000" max="10000" width="12.42578125" style="271" customWidth="1"/>
    <col min="10001" max="10240" width="9.140625" style="271"/>
    <col min="10241" max="10241" width="16.28515625" style="271" customWidth="1"/>
    <col min="10242" max="10242" width="9.28515625" style="271" customWidth="1"/>
    <col min="10243" max="10243" width="9.5703125" style="271" customWidth="1"/>
    <col min="10244" max="10244" width="50.140625" style="271" customWidth="1"/>
    <col min="10245" max="10245" width="10.42578125" style="271" bestFit="1" customWidth="1"/>
    <col min="10246" max="10246" width="13.140625" style="271" customWidth="1"/>
    <col min="10247" max="10247" width="16.140625" style="271" customWidth="1"/>
    <col min="10248" max="10248" width="15.7109375" style="271" customWidth="1"/>
    <col min="10249" max="10249" width="13.42578125" style="271" customWidth="1"/>
    <col min="10250" max="10250" width="14.140625" style="271" customWidth="1"/>
    <col min="10251" max="10251" width="15.140625" style="271" bestFit="1" customWidth="1"/>
    <col min="10252" max="10252" width="16.85546875" style="271" customWidth="1"/>
    <col min="10253" max="10253" width="13.85546875" style="271" customWidth="1"/>
    <col min="10254" max="10254" width="18" style="271" customWidth="1"/>
    <col min="10255" max="10255" width="15.28515625" style="271" customWidth="1"/>
    <col min="10256" max="10256" width="12.42578125" style="271" customWidth="1"/>
    <col min="10257" max="10496" width="9.140625" style="271"/>
    <col min="10497" max="10497" width="16.28515625" style="271" customWidth="1"/>
    <col min="10498" max="10498" width="9.28515625" style="271" customWidth="1"/>
    <col min="10499" max="10499" width="9.5703125" style="271" customWidth="1"/>
    <col min="10500" max="10500" width="50.140625" style="271" customWidth="1"/>
    <col min="10501" max="10501" width="10.42578125" style="271" bestFit="1" customWidth="1"/>
    <col min="10502" max="10502" width="13.140625" style="271" customWidth="1"/>
    <col min="10503" max="10503" width="16.140625" style="271" customWidth="1"/>
    <col min="10504" max="10504" width="15.7109375" style="271" customWidth="1"/>
    <col min="10505" max="10505" width="13.42578125" style="271" customWidth="1"/>
    <col min="10506" max="10506" width="14.140625" style="271" customWidth="1"/>
    <col min="10507" max="10507" width="15.140625" style="271" bestFit="1" customWidth="1"/>
    <col min="10508" max="10508" width="16.85546875" style="271" customWidth="1"/>
    <col min="10509" max="10509" width="13.85546875" style="271" customWidth="1"/>
    <col min="10510" max="10510" width="18" style="271" customWidth="1"/>
    <col min="10511" max="10511" width="15.28515625" style="271" customWidth="1"/>
    <col min="10512" max="10512" width="12.42578125" style="271" customWidth="1"/>
    <col min="10513" max="10752" width="9.140625" style="271"/>
    <col min="10753" max="10753" width="16.28515625" style="271" customWidth="1"/>
    <col min="10754" max="10754" width="9.28515625" style="271" customWidth="1"/>
    <col min="10755" max="10755" width="9.5703125" style="271" customWidth="1"/>
    <col min="10756" max="10756" width="50.140625" style="271" customWidth="1"/>
    <col min="10757" max="10757" width="10.42578125" style="271" bestFit="1" customWidth="1"/>
    <col min="10758" max="10758" width="13.140625" style="271" customWidth="1"/>
    <col min="10759" max="10759" width="16.140625" style="271" customWidth="1"/>
    <col min="10760" max="10760" width="15.7109375" style="271" customWidth="1"/>
    <col min="10761" max="10761" width="13.42578125" style="271" customWidth="1"/>
    <col min="10762" max="10762" width="14.140625" style="271" customWidth="1"/>
    <col min="10763" max="10763" width="15.140625" style="271" bestFit="1" customWidth="1"/>
    <col min="10764" max="10764" width="16.85546875" style="271" customWidth="1"/>
    <col min="10765" max="10765" width="13.85546875" style="271" customWidth="1"/>
    <col min="10766" max="10766" width="18" style="271" customWidth="1"/>
    <col min="10767" max="10767" width="15.28515625" style="271" customWidth="1"/>
    <col min="10768" max="10768" width="12.42578125" style="271" customWidth="1"/>
    <col min="10769" max="11008" width="9.140625" style="271"/>
    <col min="11009" max="11009" width="16.28515625" style="271" customWidth="1"/>
    <col min="11010" max="11010" width="9.28515625" style="271" customWidth="1"/>
    <col min="11011" max="11011" width="9.5703125" style="271" customWidth="1"/>
    <col min="11012" max="11012" width="50.140625" style="271" customWidth="1"/>
    <col min="11013" max="11013" width="10.42578125" style="271" bestFit="1" customWidth="1"/>
    <col min="11014" max="11014" width="13.140625" style="271" customWidth="1"/>
    <col min="11015" max="11015" width="16.140625" style="271" customWidth="1"/>
    <col min="11016" max="11016" width="15.7109375" style="271" customWidth="1"/>
    <col min="11017" max="11017" width="13.42578125" style="271" customWidth="1"/>
    <col min="11018" max="11018" width="14.140625" style="271" customWidth="1"/>
    <col min="11019" max="11019" width="15.140625" style="271" bestFit="1" customWidth="1"/>
    <col min="11020" max="11020" width="16.85546875" style="271" customWidth="1"/>
    <col min="11021" max="11021" width="13.85546875" style="271" customWidth="1"/>
    <col min="11022" max="11022" width="18" style="271" customWidth="1"/>
    <col min="11023" max="11023" width="15.28515625" style="271" customWidth="1"/>
    <col min="11024" max="11024" width="12.42578125" style="271" customWidth="1"/>
    <col min="11025" max="11264" width="9.140625" style="271"/>
    <col min="11265" max="11265" width="16.28515625" style="271" customWidth="1"/>
    <col min="11266" max="11266" width="9.28515625" style="271" customWidth="1"/>
    <col min="11267" max="11267" width="9.5703125" style="271" customWidth="1"/>
    <col min="11268" max="11268" width="50.140625" style="271" customWidth="1"/>
    <col min="11269" max="11269" width="10.42578125" style="271" bestFit="1" customWidth="1"/>
    <col min="11270" max="11270" width="13.140625" style="271" customWidth="1"/>
    <col min="11271" max="11271" width="16.140625" style="271" customWidth="1"/>
    <col min="11272" max="11272" width="15.7109375" style="271" customWidth="1"/>
    <col min="11273" max="11273" width="13.42578125" style="271" customWidth="1"/>
    <col min="11274" max="11274" width="14.140625" style="271" customWidth="1"/>
    <col min="11275" max="11275" width="15.140625" style="271" bestFit="1" customWidth="1"/>
    <col min="11276" max="11276" width="16.85546875" style="271" customWidth="1"/>
    <col min="11277" max="11277" width="13.85546875" style="271" customWidth="1"/>
    <col min="11278" max="11278" width="18" style="271" customWidth="1"/>
    <col min="11279" max="11279" width="15.28515625" style="271" customWidth="1"/>
    <col min="11280" max="11280" width="12.42578125" style="271" customWidth="1"/>
    <col min="11281" max="11520" width="9.140625" style="271"/>
    <col min="11521" max="11521" width="16.28515625" style="271" customWidth="1"/>
    <col min="11522" max="11522" width="9.28515625" style="271" customWidth="1"/>
    <col min="11523" max="11523" width="9.5703125" style="271" customWidth="1"/>
    <col min="11524" max="11524" width="50.140625" style="271" customWidth="1"/>
    <col min="11525" max="11525" width="10.42578125" style="271" bestFit="1" customWidth="1"/>
    <col min="11526" max="11526" width="13.140625" style="271" customWidth="1"/>
    <col min="11527" max="11527" width="16.140625" style="271" customWidth="1"/>
    <col min="11528" max="11528" width="15.7109375" style="271" customWidth="1"/>
    <col min="11529" max="11529" width="13.42578125" style="271" customWidth="1"/>
    <col min="11530" max="11530" width="14.140625" style="271" customWidth="1"/>
    <col min="11531" max="11531" width="15.140625" style="271" bestFit="1" customWidth="1"/>
    <col min="11532" max="11532" width="16.85546875" style="271" customWidth="1"/>
    <col min="11533" max="11533" width="13.85546875" style="271" customWidth="1"/>
    <col min="11534" max="11534" width="18" style="271" customWidth="1"/>
    <col min="11535" max="11535" width="15.28515625" style="271" customWidth="1"/>
    <col min="11536" max="11536" width="12.42578125" style="271" customWidth="1"/>
    <col min="11537" max="11776" width="9.140625" style="271"/>
    <col min="11777" max="11777" width="16.28515625" style="271" customWidth="1"/>
    <col min="11778" max="11778" width="9.28515625" style="271" customWidth="1"/>
    <col min="11779" max="11779" width="9.5703125" style="271" customWidth="1"/>
    <col min="11780" max="11780" width="50.140625" style="271" customWidth="1"/>
    <col min="11781" max="11781" width="10.42578125" style="271" bestFit="1" customWidth="1"/>
    <col min="11782" max="11782" width="13.140625" style="271" customWidth="1"/>
    <col min="11783" max="11783" width="16.140625" style="271" customWidth="1"/>
    <col min="11784" max="11784" width="15.7109375" style="271" customWidth="1"/>
    <col min="11785" max="11785" width="13.42578125" style="271" customWidth="1"/>
    <col min="11786" max="11786" width="14.140625" style="271" customWidth="1"/>
    <col min="11787" max="11787" width="15.140625" style="271" bestFit="1" customWidth="1"/>
    <col min="11788" max="11788" width="16.85546875" style="271" customWidth="1"/>
    <col min="11789" max="11789" width="13.85546875" style="271" customWidth="1"/>
    <col min="11790" max="11790" width="18" style="271" customWidth="1"/>
    <col min="11791" max="11791" width="15.28515625" style="271" customWidth="1"/>
    <col min="11792" max="11792" width="12.42578125" style="271" customWidth="1"/>
    <col min="11793" max="12032" width="9.140625" style="271"/>
    <col min="12033" max="12033" width="16.28515625" style="271" customWidth="1"/>
    <col min="12034" max="12034" width="9.28515625" style="271" customWidth="1"/>
    <col min="12035" max="12035" width="9.5703125" style="271" customWidth="1"/>
    <col min="12036" max="12036" width="50.140625" style="271" customWidth="1"/>
    <col min="12037" max="12037" width="10.42578125" style="271" bestFit="1" customWidth="1"/>
    <col min="12038" max="12038" width="13.140625" style="271" customWidth="1"/>
    <col min="12039" max="12039" width="16.140625" style="271" customWidth="1"/>
    <col min="12040" max="12040" width="15.7109375" style="271" customWidth="1"/>
    <col min="12041" max="12041" width="13.42578125" style="271" customWidth="1"/>
    <col min="12042" max="12042" width="14.140625" style="271" customWidth="1"/>
    <col min="12043" max="12043" width="15.140625" style="271" bestFit="1" customWidth="1"/>
    <col min="12044" max="12044" width="16.85546875" style="271" customWidth="1"/>
    <col min="12045" max="12045" width="13.85546875" style="271" customWidth="1"/>
    <col min="12046" max="12046" width="18" style="271" customWidth="1"/>
    <col min="12047" max="12047" width="15.28515625" style="271" customWidth="1"/>
    <col min="12048" max="12048" width="12.42578125" style="271" customWidth="1"/>
    <col min="12049" max="12288" width="9.140625" style="271"/>
    <col min="12289" max="12289" width="16.28515625" style="271" customWidth="1"/>
    <col min="12290" max="12290" width="9.28515625" style="271" customWidth="1"/>
    <col min="12291" max="12291" width="9.5703125" style="271" customWidth="1"/>
    <col min="12292" max="12292" width="50.140625" style="271" customWidth="1"/>
    <col min="12293" max="12293" width="10.42578125" style="271" bestFit="1" customWidth="1"/>
    <col min="12294" max="12294" width="13.140625" style="271" customWidth="1"/>
    <col min="12295" max="12295" width="16.140625" style="271" customWidth="1"/>
    <col min="12296" max="12296" width="15.7109375" style="271" customWidth="1"/>
    <col min="12297" max="12297" width="13.42578125" style="271" customWidth="1"/>
    <col min="12298" max="12298" width="14.140625" style="271" customWidth="1"/>
    <col min="12299" max="12299" width="15.140625" style="271" bestFit="1" customWidth="1"/>
    <col min="12300" max="12300" width="16.85546875" style="271" customWidth="1"/>
    <col min="12301" max="12301" width="13.85546875" style="271" customWidth="1"/>
    <col min="12302" max="12302" width="18" style="271" customWidth="1"/>
    <col min="12303" max="12303" width="15.28515625" style="271" customWidth="1"/>
    <col min="12304" max="12304" width="12.42578125" style="271" customWidth="1"/>
    <col min="12305" max="12544" width="9.140625" style="271"/>
    <col min="12545" max="12545" width="16.28515625" style="271" customWidth="1"/>
    <col min="12546" max="12546" width="9.28515625" style="271" customWidth="1"/>
    <col min="12547" max="12547" width="9.5703125" style="271" customWidth="1"/>
    <col min="12548" max="12548" width="50.140625" style="271" customWidth="1"/>
    <col min="12549" max="12549" width="10.42578125" style="271" bestFit="1" customWidth="1"/>
    <col min="12550" max="12550" width="13.140625" style="271" customWidth="1"/>
    <col min="12551" max="12551" width="16.140625" style="271" customWidth="1"/>
    <col min="12552" max="12552" width="15.7109375" style="271" customWidth="1"/>
    <col min="12553" max="12553" width="13.42578125" style="271" customWidth="1"/>
    <col min="12554" max="12554" width="14.140625" style="271" customWidth="1"/>
    <col min="12555" max="12555" width="15.140625" style="271" bestFit="1" customWidth="1"/>
    <col min="12556" max="12556" width="16.85546875" style="271" customWidth="1"/>
    <col min="12557" max="12557" width="13.85546875" style="271" customWidth="1"/>
    <col min="12558" max="12558" width="18" style="271" customWidth="1"/>
    <col min="12559" max="12559" width="15.28515625" style="271" customWidth="1"/>
    <col min="12560" max="12560" width="12.42578125" style="271" customWidth="1"/>
    <col min="12561" max="12800" width="9.140625" style="271"/>
    <col min="12801" max="12801" width="16.28515625" style="271" customWidth="1"/>
    <col min="12802" max="12802" width="9.28515625" style="271" customWidth="1"/>
    <col min="12803" max="12803" width="9.5703125" style="271" customWidth="1"/>
    <col min="12804" max="12804" width="50.140625" style="271" customWidth="1"/>
    <col min="12805" max="12805" width="10.42578125" style="271" bestFit="1" customWidth="1"/>
    <col min="12806" max="12806" width="13.140625" style="271" customWidth="1"/>
    <col min="12807" max="12807" width="16.140625" style="271" customWidth="1"/>
    <col min="12808" max="12808" width="15.7109375" style="271" customWidth="1"/>
    <col min="12809" max="12809" width="13.42578125" style="271" customWidth="1"/>
    <col min="12810" max="12810" width="14.140625" style="271" customWidth="1"/>
    <col min="12811" max="12811" width="15.140625" style="271" bestFit="1" customWidth="1"/>
    <col min="12812" max="12812" width="16.85546875" style="271" customWidth="1"/>
    <col min="12813" max="12813" width="13.85546875" style="271" customWidth="1"/>
    <col min="12814" max="12814" width="18" style="271" customWidth="1"/>
    <col min="12815" max="12815" width="15.28515625" style="271" customWidth="1"/>
    <col min="12816" max="12816" width="12.42578125" style="271" customWidth="1"/>
    <col min="12817" max="13056" width="9.140625" style="271"/>
    <col min="13057" max="13057" width="16.28515625" style="271" customWidth="1"/>
    <col min="13058" max="13058" width="9.28515625" style="271" customWidth="1"/>
    <col min="13059" max="13059" width="9.5703125" style="271" customWidth="1"/>
    <col min="13060" max="13060" width="50.140625" style="271" customWidth="1"/>
    <col min="13061" max="13061" width="10.42578125" style="271" bestFit="1" customWidth="1"/>
    <col min="13062" max="13062" width="13.140625" style="271" customWidth="1"/>
    <col min="13063" max="13063" width="16.140625" style="271" customWidth="1"/>
    <col min="13064" max="13064" width="15.7109375" style="271" customWidth="1"/>
    <col min="13065" max="13065" width="13.42578125" style="271" customWidth="1"/>
    <col min="13066" max="13066" width="14.140625" style="271" customWidth="1"/>
    <col min="13067" max="13067" width="15.140625" style="271" bestFit="1" customWidth="1"/>
    <col min="13068" max="13068" width="16.85546875" style="271" customWidth="1"/>
    <col min="13069" max="13069" width="13.85546875" style="271" customWidth="1"/>
    <col min="13070" max="13070" width="18" style="271" customWidth="1"/>
    <col min="13071" max="13071" width="15.28515625" style="271" customWidth="1"/>
    <col min="13072" max="13072" width="12.42578125" style="271" customWidth="1"/>
    <col min="13073" max="13312" width="9.140625" style="271"/>
    <col min="13313" max="13313" width="16.28515625" style="271" customWidth="1"/>
    <col min="13314" max="13314" width="9.28515625" style="271" customWidth="1"/>
    <col min="13315" max="13315" width="9.5703125" style="271" customWidth="1"/>
    <col min="13316" max="13316" width="50.140625" style="271" customWidth="1"/>
    <col min="13317" max="13317" width="10.42578125" style="271" bestFit="1" customWidth="1"/>
    <col min="13318" max="13318" width="13.140625" style="271" customWidth="1"/>
    <col min="13319" max="13319" width="16.140625" style="271" customWidth="1"/>
    <col min="13320" max="13320" width="15.7109375" style="271" customWidth="1"/>
    <col min="13321" max="13321" width="13.42578125" style="271" customWidth="1"/>
    <col min="13322" max="13322" width="14.140625" style="271" customWidth="1"/>
    <col min="13323" max="13323" width="15.140625" style="271" bestFit="1" customWidth="1"/>
    <col min="13324" max="13324" width="16.85546875" style="271" customWidth="1"/>
    <col min="13325" max="13325" width="13.85546875" style="271" customWidth="1"/>
    <col min="13326" max="13326" width="18" style="271" customWidth="1"/>
    <col min="13327" max="13327" width="15.28515625" style="271" customWidth="1"/>
    <col min="13328" max="13328" width="12.42578125" style="271" customWidth="1"/>
    <col min="13329" max="13568" width="9.140625" style="271"/>
    <col min="13569" max="13569" width="16.28515625" style="271" customWidth="1"/>
    <col min="13570" max="13570" width="9.28515625" style="271" customWidth="1"/>
    <col min="13571" max="13571" width="9.5703125" style="271" customWidth="1"/>
    <col min="13572" max="13572" width="50.140625" style="271" customWidth="1"/>
    <col min="13573" max="13573" width="10.42578125" style="271" bestFit="1" customWidth="1"/>
    <col min="13574" max="13574" width="13.140625" style="271" customWidth="1"/>
    <col min="13575" max="13575" width="16.140625" style="271" customWidth="1"/>
    <col min="13576" max="13576" width="15.7109375" style="271" customWidth="1"/>
    <col min="13577" max="13577" width="13.42578125" style="271" customWidth="1"/>
    <col min="13578" max="13578" width="14.140625" style="271" customWidth="1"/>
    <col min="13579" max="13579" width="15.140625" style="271" bestFit="1" customWidth="1"/>
    <col min="13580" max="13580" width="16.85546875" style="271" customWidth="1"/>
    <col min="13581" max="13581" width="13.85546875" style="271" customWidth="1"/>
    <col min="13582" max="13582" width="18" style="271" customWidth="1"/>
    <col min="13583" max="13583" width="15.28515625" style="271" customWidth="1"/>
    <col min="13584" max="13584" width="12.42578125" style="271" customWidth="1"/>
    <col min="13585" max="13824" width="9.140625" style="271"/>
    <col min="13825" max="13825" width="16.28515625" style="271" customWidth="1"/>
    <col min="13826" max="13826" width="9.28515625" style="271" customWidth="1"/>
    <col min="13827" max="13827" width="9.5703125" style="271" customWidth="1"/>
    <col min="13828" max="13828" width="50.140625" style="271" customWidth="1"/>
    <col min="13829" max="13829" width="10.42578125" style="271" bestFit="1" customWidth="1"/>
    <col min="13830" max="13830" width="13.140625" style="271" customWidth="1"/>
    <col min="13831" max="13831" width="16.140625" style="271" customWidth="1"/>
    <col min="13832" max="13832" width="15.7109375" style="271" customWidth="1"/>
    <col min="13833" max="13833" width="13.42578125" style="271" customWidth="1"/>
    <col min="13834" max="13834" width="14.140625" style="271" customWidth="1"/>
    <col min="13835" max="13835" width="15.140625" style="271" bestFit="1" customWidth="1"/>
    <col min="13836" max="13836" width="16.85546875" style="271" customWidth="1"/>
    <col min="13837" max="13837" width="13.85546875" style="271" customWidth="1"/>
    <col min="13838" max="13838" width="18" style="271" customWidth="1"/>
    <col min="13839" max="13839" width="15.28515625" style="271" customWidth="1"/>
    <col min="13840" max="13840" width="12.42578125" style="271" customWidth="1"/>
    <col min="13841" max="14080" width="9.140625" style="271"/>
    <col min="14081" max="14081" width="16.28515625" style="271" customWidth="1"/>
    <col min="14082" max="14082" width="9.28515625" style="271" customWidth="1"/>
    <col min="14083" max="14083" width="9.5703125" style="271" customWidth="1"/>
    <col min="14084" max="14084" width="50.140625" style="271" customWidth="1"/>
    <col min="14085" max="14085" width="10.42578125" style="271" bestFit="1" customWidth="1"/>
    <col min="14086" max="14086" width="13.140625" style="271" customWidth="1"/>
    <col min="14087" max="14087" width="16.140625" style="271" customWidth="1"/>
    <col min="14088" max="14088" width="15.7109375" style="271" customWidth="1"/>
    <col min="14089" max="14089" width="13.42578125" style="271" customWidth="1"/>
    <col min="14090" max="14090" width="14.140625" style="271" customWidth="1"/>
    <col min="14091" max="14091" width="15.140625" style="271" bestFit="1" customWidth="1"/>
    <col min="14092" max="14092" width="16.85546875" style="271" customWidth="1"/>
    <col min="14093" max="14093" width="13.85546875" style="271" customWidth="1"/>
    <col min="14094" max="14094" width="18" style="271" customWidth="1"/>
    <col min="14095" max="14095" width="15.28515625" style="271" customWidth="1"/>
    <col min="14096" max="14096" width="12.42578125" style="271" customWidth="1"/>
    <col min="14097" max="14336" width="9.140625" style="271"/>
    <col min="14337" max="14337" width="16.28515625" style="271" customWidth="1"/>
    <col min="14338" max="14338" width="9.28515625" style="271" customWidth="1"/>
    <col min="14339" max="14339" width="9.5703125" style="271" customWidth="1"/>
    <col min="14340" max="14340" width="50.140625" style="271" customWidth="1"/>
    <col min="14341" max="14341" width="10.42578125" style="271" bestFit="1" customWidth="1"/>
    <col min="14342" max="14342" width="13.140625" style="271" customWidth="1"/>
    <col min="14343" max="14343" width="16.140625" style="271" customWidth="1"/>
    <col min="14344" max="14344" width="15.7109375" style="271" customWidth="1"/>
    <col min="14345" max="14345" width="13.42578125" style="271" customWidth="1"/>
    <col min="14346" max="14346" width="14.140625" style="271" customWidth="1"/>
    <col min="14347" max="14347" width="15.140625" style="271" bestFit="1" customWidth="1"/>
    <col min="14348" max="14348" width="16.85546875" style="271" customWidth="1"/>
    <col min="14349" max="14349" width="13.85546875" style="271" customWidth="1"/>
    <col min="14350" max="14350" width="18" style="271" customWidth="1"/>
    <col min="14351" max="14351" width="15.28515625" style="271" customWidth="1"/>
    <col min="14352" max="14352" width="12.42578125" style="271" customWidth="1"/>
    <col min="14353" max="14592" width="9.140625" style="271"/>
    <col min="14593" max="14593" width="16.28515625" style="271" customWidth="1"/>
    <col min="14594" max="14594" width="9.28515625" style="271" customWidth="1"/>
    <col min="14595" max="14595" width="9.5703125" style="271" customWidth="1"/>
    <col min="14596" max="14596" width="50.140625" style="271" customWidth="1"/>
    <col min="14597" max="14597" width="10.42578125" style="271" bestFit="1" customWidth="1"/>
    <col min="14598" max="14598" width="13.140625" style="271" customWidth="1"/>
    <col min="14599" max="14599" width="16.140625" style="271" customWidth="1"/>
    <col min="14600" max="14600" width="15.7109375" style="271" customWidth="1"/>
    <col min="14601" max="14601" width="13.42578125" style="271" customWidth="1"/>
    <col min="14602" max="14602" width="14.140625" style="271" customWidth="1"/>
    <col min="14603" max="14603" width="15.140625" style="271" bestFit="1" customWidth="1"/>
    <col min="14604" max="14604" width="16.85546875" style="271" customWidth="1"/>
    <col min="14605" max="14605" width="13.85546875" style="271" customWidth="1"/>
    <col min="14606" max="14606" width="18" style="271" customWidth="1"/>
    <col min="14607" max="14607" width="15.28515625" style="271" customWidth="1"/>
    <col min="14608" max="14608" width="12.42578125" style="271" customWidth="1"/>
    <col min="14609" max="14848" width="9.140625" style="271"/>
    <col min="14849" max="14849" width="16.28515625" style="271" customWidth="1"/>
    <col min="14850" max="14850" width="9.28515625" style="271" customWidth="1"/>
    <col min="14851" max="14851" width="9.5703125" style="271" customWidth="1"/>
    <col min="14852" max="14852" width="50.140625" style="271" customWidth="1"/>
    <col min="14853" max="14853" width="10.42578125" style="271" bestFit="1" customWidth="1"/>
    <col min="14854" max="14854" width="13.140625" style="271" customWidth="1"/>
    <col min="14855" max="14855" width="16.140625" style="271" customWidth="1"/>
    <col min="14856" max="14856" width="15.7109375" style="271" customWidth="1"/>
    <col min="14857" max="14857" width="13.42578125" style="271" customWidth="1"/>
    <col min="14858" max="14858" width="14.140625" style="271" customWidth="1"/>
    <col min="14859" max="14859" width="15.140625" style="271" bestFit="1" customWidth="1"/>
    <col min="14860" max="14860" width="16.85546875" style="271" customWidth="1"/>
    <col min="14861" max="14861" width="13.85546875" style="271" customWidth="1"/>
    <col min="14862" max="14862" width="18" style="271" customWidth="1"/>
    <col min="14863" max="14863" width="15.28515625" style="271" customWidth="1"/>
    <col min="14864" max="14864" width="12.42578125" style="271" customWidth="1"/>
    <col min="14865" max="15104" width="9.140625" style="271"/>
    <col min="15105" max="15105" width="16.28515625" style="271" customWidth="1"/>
    <col min="15106" max="15106" width="9.28515625" style="271" customWidth="1"/>
    <col min="15107" max="15107" width="9.5703125" style="271" customWidth="1"/>
    <col min="15108" max="15108" width="50.140625" style="271" customWidth="1"/>
    <col min="15109" max="15109" width="10.42578125" style="271" bestFit="1" customWidth="1"/>
    <col min="15110" max="15110" width="13.140625" style="271" customWidth="1"/>
    <col min="15111" max="15111" width="16.140625" style="271" customWidth="1"/>
    <col min="15112" max="15112" width="15.7109375" style="271" customWidth="1"/>
    <col min="15113" max="15113" width="13.42578125" style="271" customWidth="1"/>
    <col min="15114" max="15114" width="14.140625" style="271" customWidth="1"/>
    <col min="15115" max="15115" width="15.140625" style="271" bestFit="1" customWidth="1"/>
    <col min="15116" max="15116" width="16.85546875" style="271" customWidth="1"/>
    <col min="15117" max="15117" width="13.85546875" style="271" customWidth="1"/>
    <col min="15118" max="15118" width="18" style="271" customWidth="1"/>
    <col min="15119" max="15119" width="15.28515625" style="271" customWidth="1"/>
    <col min="15120" max="15120" width="12.42578125" style="271" customWidth="1"/>
    <col min="15121" max="15360" width="9.140625" style="271"/>
    <col min="15361" max="15361" width="16.28515625" style="271" customWidth="1"/>
    <col min="15362" max="15362" width="9.28515625" style="271" customWidth="1"/>
    <col min="15363" max="15363" width="9.5703125" style="271" customWidth="1"/>
    <col min="15364" max="15364" width="50.140625" style="271" customWidth="1"/>
    <col min="15365" max="15365" width="10.42578125" style="271" bestFit="1" customWidth="1"/>
    <col min="15366" max="15366" width="13.140625" style="271" customWidth="1"/>
    <col min="15367" max="15367" width="16.140625" style="271" customWidth="1"/>
    <col min="15368" max="15368" width="15.7109375" style="271" customWidth="1"/>
    <col min="15369" max="15369" width="13.42578125" style="271" customWidth="1"/>
    <col min="15370" max="15370" width="14.140625" style="271" customWidth="1"/>
    <col min="15371" max="15371" width="15.140625" style="271" bestFit="1" customWidth="1"/>
    <col min="15372" max="15372" width="16.85546875" style="271" customWidth="1"/>
    <col min="15373" max="15373" width="13.85546875" style="271" customWidth="1"/>
    <col min="15374" max="15374" width="18" style="271" customWidth="1"/>
    <col min="15375" max="15375" width="15.28515625" style="271" customWidth="1"/>
    <col min="15376" max="15376" width="12.42578125" style="271" customWidth="1"/>
    <col min="15377" max="15616" width="9.140625" style="271"/>
    <col min="15617" max="15617" width="16.28515625" style="271" customWidth="1"/>
    <col min="15618" max="15618" width="9.28515625" style="271" customWidth="1"/>
    <col min="15619" max="15619" width="9.5703125" style="271" customWidth="1"/>
    <col min="15620" max="15620" width="50.140625" style="271" customWidth="1"/>
    <col min="15621" max="15621" width="10.42578125" style="271" bestFit="1" customWidth="1"/>
    <col min="15622" max="15622" width="13.140625" style="271" customWidth="1"/>
    <col min="15623" max="15623" width="16.140625" style="271" customWidth="1"/>
    <col min="15624" max="15624" width="15.7109375" style="271" customWidth="1"/>
    <col min="15625" max="15625" width="13.42578125" style="271" customWidth="1"/>
    <col min="15626" max="15626" width="14.140625" style="271" customWidth="1"/>
    <col min="15627" max="15627" width="15.140625" style="271" bestFit="1" customWidth="1"/>
    <col min="15628" max="15628" width="16.85546875" style="271" customWidth="1"/>
    <col min="15629" max="15629" width="13.85546875" style="271" customWidth="1"/>
    <col min="15630" max="15630" width="18" style="271" customWidth="1"/>
    <col min="15631" max="15631" width="15.28515625" style="271" customWidth="1"/>
    <col min="15632" max="15632" width="12.42578125" style="271" customWidth="1"/>
    <col min="15633" max="15872" width="9.140625" style="271"/>
    <col min="15873" max="15873" width="16.28515625" style="271" customWidth="1"/>
    <col min="15874" max="15874" width="9.28515625" style="271" customWidth="1"/>
    <col min="15875" max="15875" width="9.5703125" style="271" customWidth="1"/>
    <col min="15876" max="15876" width="50.140625" style="271" customWidth="1"/>
    <col min="15877" max="15877" width="10.42578125" style="271" bestFit="1" customWidth="1"/>
    <col min="15878" max="15878" width="13.140625" style="271" customWidth="1"/>
    <col min="15879" max="15879" width="16.140625" style="271" customWidth="1"/>
    <col min="15880" max="15880" width="15.7109375" style="271" customWidth="1"/>
    <col min="15881" max="15881" width="13.42578125" style="271" customWidth="1"/>
    <col min="15882" max="15882" width="14.140625" style="271" customWidth="1"/>
    <col min="15883" max="15883" width="15.140625" style="271" bestFit="1" customWidth="1"/>
    <col min="15884" max="15884" width="16.85546875" style="271" customWidth="1"/>
    <col min="15885" max="15885" width="13.85546875" style="271" customWidth="1"/>
    <col min="15886" max="15886" width="18" style="271" customWidth="1"/>
    <col min="15887" max="15887" width="15.28515625" style="271" customWidth="1"/>
    <col min="15888" max="15888" width="12.42578125" style="271" customWidth="1"/>
    <col min="15889" max="16128" width="9.140625" style="271"/>
    <col min="16129" max="16129" width="16.28515625" style="271" customWidth="1"/>
    <col min="16130" max="16130" width="9.28515625" style="271" customWidth="1"/>
    <col min="16131" max="16131" width="9.5703125" style="271" customWidth="1"/>
    <col min="16132" max="16132" width="50.140625" style="271" customWidth="1"/>
    <col min="16133" max="16133" width="10.42578125" style="271" bestFit="1" customWidth="1"/>
    <col min="16134" max="16134" width="13.140625" style="271" customWidth="1"/>
    <col min="16135" max="16135" width="16.140625" style="271" customWidth="1"/>
    <col min="16136" max="16136" width="15.7109375" style="271" customWidth="1"/>
    <col min="16137" max="16137" width="13.42578125" style="271" customWidth="1"/>
    <col min="16138" max="16138" width="14.140625" style="271" customWidth="1"/>
    <col min="16139" max="16139" width="15.140625" style="271" bestFit="1" customWidth="1"/>
    <col min="16140" max="16140" width="16.85546875" style="271" customWidth="1"/>
    <col min="16141" max="16141" width="13.85546875" style="271" customWidth="1"/>
    <col min="16142" max="16142" width="18" style="271" customWidth="1"/>
    <col min="16143" max="16143" width="15.28515625" style="271" customWidth="1"/>
    <col min="16144" max="16144" width="12.42578125" style="271" customWidth="1"/>
    <col min="16145" max="16384" width="9.140625" style="271"/>
  </cols>
  <sheetData>
    <row r="1" spans="1:15" ht="26.25" customHeight="1" x14ac:dyDescent="0.2">
      <c r="A1" s="830" t="s">
        <v>402</v>
      </c>
      <c r="B1" s="831"/>
      <c r="C1" s="831"/>
      <c r="D1" s="831"/>
      <c r="E1" s="831"/>
      <c r="F1" s="831"/>
      <c r="G1" s="831"/>
      <c r="H1" s="831"/>
      <c r="I1" s="831"/>
      <c r="J1" s="831"/>
    </row>
    <row r="2" spans="1:15" ht="15" customHeight="1" x14ac:dyDescent="0.25">
      <c r="A2" s="832" t="s">
        <v>263</v>
      </c>
      <c r="B2" s="834" t="s">
        <v>403</v>
      </c>
      <c r="C2" s="834" t="s">
        <v>404</v>
      </c>
      <c r="D2" s="834" t="s">
        <v>350</v>
      </c>
      <c r="E2" s="834" t="s">
        <v>351</v>
      </c>
      <c r="F2" s="834" t="s">
        <v>405</v>
      </c>
      <c r="G2" s="836" t="s">
        <v>406</v>
      </c>
      <c r="H2" s="834" t="s">
        <v>407</v>
      </c>
      <c r="I2" s="834" t="s">
        <v>408</v>
      </c>
      <c r="J2" s="834" t="s">
        <v>409</v>
      </c>
      <c r="K2" s="845" t="s">
        <v>410</v>
      </c>
      <c r="L2" s="846"/>
      <c r="M2" s="846"/>
      <c r="N2" s="847"/>
      <c r="O2" s="836" t="s">
        <v>411</v>
      </c>
    </row>
    <row r="3" spans="1:15" ht="112.5" customHeight="1" x14ac:dyDescent="0.2">
      <c r="A3" s="833"/>
      <c r="B3" s="835"/>
      <c r="C3" s="835"/>
      <c r="D3" s="835"/>
      <c r="E3" s="835"/>
      <c r="F3" s="835"/>
      <c r="G3" s="837"/>
      <c r="H3" s="835"/>
      <c r="I3" s="835"/>
      <c r="J3" s="835"/>
      <c r="K3" s="334" t="s">
        <v>412</v>
      </c>
      <c r="L3" s="398" t="s">
        <v>413</v>
      </c>
      <c r="M3" s="398" t="s">
        <v>414</v>
      </c>
      <c r="N3" s="398" t="s">
        <v>415</v>
      </c>
      <c r="O3" s="837"/>
    </row>
    <row r="4" spans="1:15" ht="25.5" x14ac:dyDescent="0.2">
      <c r="A4" s="366" t="s">
        <v>273</v>
      </c>
      <c r="B4" s="282">
        <v>1</v>
      </c>
      <c r="C4" s="282" t="s">
        <v>355</v>
      </c>
      <c r="D4" s="399" t="s">
        <v>356</v>
      </c>
      <c r="E4" s="284" t="s">
        <v>357</v>
      </c>
      <c r="F4" s="369" t="s">
        <v>416</v>
      </c>
      <c r="G4" s="367">
        <v>1806.4703</v>
      </c>
      <c r="H4" s="400"/>
      <c r="I4" s="283"/>
      <c r="J4" s="283"/>
      <c r="K4" s="401"/>
      <c r="L4" s="401">
        <v>4343.5600809931611</v>
      </c>
      <c r="M4" s="402">
        <v>39510</v>
      </c>
      <c r="N4" s="401">
        <v>996.54823076412401</v>
      </c>
      <c r="O4" s="401"/>
    </row>
    <row r="5" spans="1:15" x14ac:dyDescent="0.2">
      <c r="A5" s="366" t="s">
        <v>296</v>
      </c>
      <c r="B5" s="282">
        <v>11</v>
      </c>
      <c r="C5" s="282" t="s">
        <v>365</v>
      </c>
      <c r="D5" s="366" t="s">
        <v>417</v>
      </c>
      <c r="E5" s="285">
        <v>36167908</v>
      </c>
      <c r="F5" s="369" t="s">
        <v>418</v>
      </c>
      <c r="G5" s="367">
        <v>0</v>
      </c>
      <c r="H5" s="400"/>
      <c r="I5" s="283"/>
      <c r="J5" s="283"/>
      <c r="K5" s="401">
        <v>48.962209999999999</v>
      </c>
      <c r="L5" s="401">
        <v>49.047249999999998</v>
      </c>
      <c r="M5" s="402">
        <v>39967</v>
      </c>
      <c r="N5" s="401">
        <v>0</v>
      </c>
      <c r="O5" s="401"/>
    </row>
    <row r="6" spans="1:15" x14ac:dyDescent="0.2">
      <c r="A6" s="366" t="s">
        <v>271</v>
      </c>
      <c r="B6" s="282">
        <v>1</v>
      </c>
      <c r="C6" s="282" t="s">
        <v>355</v>
      </c>
      <c r="D6" s="366" t="s">
        <v>358</v>
      </c>
      <c r="E6" s="284" t="s">
        <v>359</v>
      </c>
      <c r="F6" s="369" t="s">
        <v>416</v>
      </c>
      <c r="G6" s="367">
        <v>1562.32519</v>
      </c>
      <c r="H6" s="368"/>
      <c r="I6" s="403"/>
      <c r="J6" s="368"/>
      <c r="K6" s="401">
        <v>478.75641999999999</v>
      </c>
      <c r="L6" s="401">
        <v>10363.452029999999</v>
      </c>
      <c r="M6" s="402">
        <v>39841</v>
      </c>
      <c r="N6" s="401">
        <v>8457.0058800000006</v>
      </c>
      <c r="O6" s="401">
        <v>2850.2060000000001</v>
      </c>
    </row>
    <row r="7" spans="1:15" x14ac:dyDescent="0.2">
      <c r="A7" s="366" t="s">
        <v>271</v>
      </c>
      <c r="B7" s="282">
        <v>1</v>
      </c>
      <c r="C7" s="282" t="s">
        <v>355</v>
      </c>
      <c r="D7" s="366" t="s">
        <v>360</v>
      </c>
      <c r="E7" s="285">
        <v>31813861</v>
      </c>
      <c r="F7" s="369" t="s">
        <v>416</v>
      </c>
      <c r="G7" s="367">
        <v>7544.6930499999999</v>
      </c>
      <c r="H7" s="368"/>
      <c r="I7" s="403"/>
      <c r="J7" s="368"/>
      <c r="K7" s="401"/>
      <c r="L7" s="401"/>
      <c r="M7" s="283"/>
      <c r="N7" s="401"/>
      <c r="O7" s="401">
        <v>11493.31719</v>
      </c>
    </row>
    <row r="8" spans="1:15" x14ac:dyDescent="0.2">
      <c r="A8" s="366" t="s">
        <v>271</v>
      </c>
      <c r="B8" s="282">
        <v>7</v>
      </c>
      <c r="C8" s="282" t="s">
        <v>355</v>
      </c>
      <c r="D8" s="366" t="s">
        <v>419</v>
      </c>
      <c r="E8" s="285">
        <v>30853915</v>
      </c>
      <c r="F8" s="369" t="s">
        <v>418</v>
      </c>
      <c r="G8" s="367">
        <v>0</v>
      </c>
      <c r="H8" s="368"/>
      <c r="I8" s="403"/>
      <c r="J8" s="368"/>
      <c r="K8" s="404"/>
      <c r="L8" s="404"/>
      <c r="M8" s="405"/>
      <c r="N8" s="404"/>
      <c r="O8" s="406"/>
    </row>
    <row r="9" spans="1:15" x14ac:dyDescent="0.2">
      <c r="A9" s="366" t="s">
        <v>271</v>
      </c>
      <c r="B9" s="282">
        <v>4</v>
      </c>
      <c r="C9" s="282" t="s">
        <v>355</v>
      </c>
      <c r="D9" s="366" t="s">
        <v>420</v>
      </c>
      <c r="E9" s="284">
        <v>30801397</v>
      </c>
      <c r="F9" s="369" t="s">
        <v>418</v>
      </c>
      <c r="G9" s="367">
        <v>0</v>
      </c>
      <c r="H9" s="368"/>
      <c r="I9" s="403"/>
      <c r="J9" s="368"/>
      <c r="K9" s="404"/>
      <c r="L9" s="404"/>
      <c r="M9" s="405"/>
      <c r="N9" s="404"/>
      <c r="O9" s="406"/>
    </row>
    <row r="10" spans="1:15" x14ac:dyDescent="0.2">
      <c r="A10" s="366" t="s">
        <v>301</v>
      </c>
      <c r="B10" s="282">
        <v>8</v>
      </c>
      <c r="C10" s="282" t="s">
        <v>365</v>
      </c>
      <c r="D10" s="366" t="s">
        <v>366</v>
      </c>
      <c r="E10" s="285">
        <v>17335469</v>
      </c>
      <c r="F10" s="369" t="s">
        <v>416</v>
      </c>
      <c r="G10" s="367">
        <v>651.82098999999994</v>
      </c>
      <c r="H10" s="368"/>
      <c r="I10" s="403"/>
      <c r="J10" s="368"/>
      <c r="K10" s="401">
        <v>0</v>
      </c>
      <c r="L10" s="401">
        <v>0</v>
      </c>
      <c r="M10" s="407">
        <v>40458</v>
      </c>
      <c r="N10" s="401">
        <v>7.6346000000000007</v>
      </c>
      <c r="O10" s="408"/>
    </row>
    <row r="11" spans="1:15" ht="25.5" x14ac:dyDescent="0.2">
      <c r="A11" s="283" t="s">
        <v>281</v>
      </c>
      <c r="B11" s="368">
        <v>8</v>
      </c>
      <c r="C11" s="368" t="s">
        <v>365</v>
      </c>
      <c r="D11" s="366" t="s">
        <v>367</v>
      </c>
      <c r="E11" s="284" t="s">
        <v>368</v>
      </c>
      <c r="F11" s="369" t="s">
        <v>416</v>
      </c>
      <c r="G11" s="367">
        <v>937.94207999999992</v>
      </c>
      <c r="H11" s="368"/>
      <c r="I11" s="409"/>
      <c r="J11" s="410"/>
      <c r="K11" s="401">
        <v>6.7227600000000001</v>
      </c>
      <c r="L11" s="401">
        <v>6.7227600000000001</v>
      </c>
      <c r="M11" s="407">
        <v>40476</v>
      </c>
      <c r="N11" s="401">
        <v>0</v>
      </c>
      <c r="O11" s="408"/>
    </row>
    <row r="12" spans="1:15" x14ac:dyDescent="0.2">
      <c r="A12" s="283" t="s">
        <v>281</v>
      </c>
      <c r="B12" s="368">
        <v>9</v>
      </c>
      <c r="C12" s="368" t="s">
        <v>365</v>
      </c>
      <c r="D12" s="366" t="s">
        <v>421</v>
      </c>
      <c r="E12" s="284" t="s">
        <v>422</v>
      </c>
      <c r="F12" s="369" t="s">
        <v>418</v>
      </c>
      <c r="G12" s="367">
        <v>0</v>
      </c>
      <c r="H12" s="368"/>
      <c r="I12" s="409"/>
      <c r="J12" s="410"/>
      <c r="K12" s="401">
        <v>1.1126500000000001</v>
      </c>
      <c r="L12" s="401">
        <v>1.1126500000000001</v>
      </c>
      <c r="M12" s="409">
        <v>40476</v>
      </c>
      <c r="N12" s="401">
        <v>0</v>
      </c>
      <c r="O12" s="411"/>
    </row>
    <row r="13" spans="1:15" x14ac:dyDescent="0.2">
      <c r="A13" s="838" t="s">
        <v>299</v>
      </c>
      <c r="B13" s="841">
        <v>8</v>
      </c>
      <c r="C13" s="841" t="s">
        <v>365</v>
      </c>
      <c r="D13" s="844" t="s">
        <v>369</v>
      </c>
      <c r="E13" s="285">
        <v>17335965</v>
      </c>
      <c r="F13" s="369" t="s">
        <v>423</v>
      </c>
      <c r="G13" s="367">
        <v>1670.04576</v>
      </c>
      <c r="H13" s="412" t="s">
        <v>424</v>
      </c>
      <c r="I13" s="409">
        <v>38873</v>
      </c>
      <c r="J13" s="413">
        <v>232.16613000000001</v>
      </c>
      <c r="K13" s="401">
        <v>1107.7281499999999</v>
      </c>
      <c r="L13" s="404"/>
      <c r="M13" s="414"/>
      <c r="N13" s="404"/>
      <c r="O13" s="404"/>
    </row>
    <row r="14" spans="1:15" x14ac:dyDescent="0.2">
      <c r="A14" s="839"/>
      <c r="B14" s="842"/>
      <c r="C14" s="842"/>
      <c r="D14" s="839"/>
      <c r="E14" s="415"/>
      <c r="F14" s="416"/>
      <c r="G14" s="417"/>
      <c r="H14" s="412" t="s">
        <v>424</v>
      </c>
      <c r="I14" s="409">
        <v>38873</v>
      </c>
      <c r="J14" s="413">
        <v>245.58939000000001</v>
      </c>
      <c r="K14" s="418"/>
      <c r="L14" s="419"/>
      <c r="M14" s="420"/>
      <c r="N14" s="419"/>
      <c r="O14" s="419"/>
    </row>
    <row r="15" spans="1:15" x14ac:dyDescent="0.2">
      <c r="A15" s="840"/>
      <c r="B15" s="843"/>
      <c r="C15" s="843"/>
      <c r="D15" s="840"/>
      <c r="E15" s="415"/>
      <c r="F15" s="416"/>
      <c r="G15" s="421"/>
      <c r="H15" s="412" t="s">
        <v>424</v>
      </c>
      <c r="I15" s="422">
        <v>38856</v>
      </c>
      <c r="J15" s="413">
        <v>79.513570000000001</v>
      </c>
      <c r="K15" s="418"/>
      <c r="L15" s="419"/>
      <c r="M15" s="420"/>
      <c r="N15" s="419"/>
      <c r="O15" s="419"/>
    </row>
    <row r="16" spans="1:15" x14ac:dyDescent="0.2">
      <c r="A16" s="423" t="s">
        <v>280</v>
      </c>
      <c r="B16" s="424">
        <v>8</v>
      </c>
      <c r="C16" s="424" t="s">
        <v>365</v>
      </c>
      <c r="D16" s="425" t="s">
        <v>370</v>
      </c>
      <c r="E16" s="426" t="s">
        <v>371</v>
      </c>
      <c r="F16" s="369" t="s">
        <v>423</v>
      </c>
      <c r="G16" s="367">
        <v>738.00439000000006</v>
      </c>
      <c r="H16" s="368"/>
      <c r="I16" s="403"/>
      <c r="J16" s="410"/>
      <c r="K16" s="401"/>
      <c r="L16" s="401"/>
      <c r="M16" s="283"/>
      <c r="N16" s="401"/>
      <c r="O16" s="401"/>
    </row>
    <row r="17" spans="1:15" x14ac:dyDescent="0.2">
      <c r="A17" s="366" t="s">
        <v>294</v>
      </c>
      <c r="B17" s="368">
        <v>8</v>
      </c>
      <c r="C17" s="368" t="s">
        <v>365</v>
      </c>
      <c r="D17" s="366" t="s">
        <v>425</v>
      </c>
      <c r="E17" s="284" t="s">
        <v>426</v>
      </c>
      <c r="F17" s="369" t="s">
        <v>423</v>
      </c>
      <c r="G17" s="367">
        <v>0</v>
      </c>
      <c r="H17" s="427"/>
      <c r="I17" s="428"/>
      <c r="J17" s="429"/>
      <c r="K17" s="401">
        <v>92.575179999999989</v>
      </c>
      <c r="L17" s="401">
        <v>232.65982</v>
      </c>
      <c r="M17" s="402">
        <v>39748</v>
      </c>
      <c r="N17" s="401">
        <v>219.07986</v>
      </c>
      <c r="O17" s="401"/>
    </row>
    <row r="18" spans="1:15" x14ac:dyDescent="0.2">
      <c r="A18" s="283" t="s">
        <v>278</v>
      </c>
      <c r="B18" s="368">
        <v>10</v>
      </c>
      <c r="C18" s="368" t="s">
        <v>365</v>
      </c>
      <c r="D18" s="430" t="s">
        <v>427</v>
      </c>
      <c r="E18" s="284" t="s">
        <v>428</v>
      </c>
      <c r="F18" s="369" t="s">
        <v>423</v>
      </c>
      <c r="G18" s="367">
        <v>0</v>
      </c>
      <c r="H18" s="431"/>
      <c r="I18" s="432"/>
      <c r="J18" s="432"/>
      <c r="K18" s="401">
        <v>3.4605399999999999</v>
      </c>
      <c r="L18" s="401">
        <v>2.9765600000000001</v>
      </c>
      <c r="M18" s="433">
        <v>39903</v>
      </c>
      <c r="N18" s="401">
        <v>9.5355499999999989</v>
      </c>
      <c r="O18" s="401"/>
    </row>
    <row r="19" spans="1:15" x14ac:dyDescent="0.2">
      <c r="A19" s="283" t="s">
        <v>298</v>
      </c>
      <c r="B19" s="282">
        <v>1</v>
      </c>
      <c r="C19" s="282" t="s">
        <v>355</v>
      </c>
      <c r="D19" s="430" t="s">
        <v>429</v>
      </c>
      <c r="E19" s="284" t="s">
        <v>430</v>
      </c>
      <c r="F19" s="369" t="s">
        <v>418</v>
      </c>
      <c r="G19" s="367">
        <v>0</v>
      </c>
      <c r="H19" s="283"/>
      <c r="I19" s="283"/>
      <c r="J19" s="283"/>
      <c r="K19" s="401">
        <v>216.92169000000001</v>
      </c>
      <c r="L19" s="401">
        <v>216.92169000000001</v>
      </c>
      <c r="M19" s="434">
        <v>39538</v>
      </c>
      <c r="N19" s="401">
        <v>413.98602</v>
      </c>
      <c r="O19" s="401">
        <v>1401.296</v>
      </c>
    </row>
    <row r="20" spans="1:15" x14ac:dyDescent="0.2">
      <c r="A20" s="283" t="s">
        <v>298</v>
      </c>
      <c r="B20" s="282">
        <v>7</v>
      </c>
      <c r="C20" s="282" t="s">
        <v>355</v>
      </c>
      <c r="D20" s="430" t="s">
        <v>431</v>
      </c>
      <c r="E20" s="284" t="s">
        <v>432</v>
      </c>
      <c r="F20" s="369" t="s">
        <v>418</v>
      </c>
      <c r="G20" s="367">
        <v>0</v>
      </c>
      <c r="H20" s="283"/>
      <c r="I20" s="283"/>
      <c r="J20" s="283"/>
      <c r="K20" s="401">
        <v>7.9579999999999998E-2</v>
      </c>
      <c r="L20" s="401">
        <v>7.9579999999999998E-2</v>
      </c>
      <c r="M20" s="434">
        <v>40226</v>
      </c>
      <c r="N20" s="435"/>
      <c r="O20" s="401"/>
    </row>
    <row r="21" spans="1:15" x14ac:dyDescent="0.2">
      <c r="A21" s="283" t="s">
        <v>276</v>
      </c>
      <c r="B21" s="368">
        <v>10</v>
      </c>
      <c r="C21" s="368" t="s">
        <v>365</v>
      </c>
      <c r="D21" s="430" t="s">
        <v>433</v>
      </c>
      <c r="E21" s="284" t="s">
        <v>434</v>
      </c>
      <c r="F21" s="369" t="s">
        <v>423</v>
      </c>
      <c r="G21" s="367">
        <v>0</v>
      </c>
      <c r="H21" s="368"/>
      <c r="I21" s="368"/>
      <c r="J21" s="368"/>
      <c r="K21" s="401">
        <v>50.36262696673969</v>
      </c>
      <c r="L21" s="401">
        <v>109.20100577574189</v>
      </c>
      <c r="M21" s="402">
        <v>39643</v>
      </c>
      <c r="N21" s="401">
        <v>2.9077872933678549E-2</v>
      </c>
      <c r="O21" s="401"/>
    </row>
    <row r="22" spans="1:15" x14ac:dyDescent="0.2">
      <c r="A22" s="436" t="s">
        <v>276</v>
      </c>
      <c r="B22" s="368">
        <v>10</v>
      </c>
      <c r="C22" s="368" t="s">
        <v>365</v>
      </c>
      <c r="D22" s="430" t="s">
        <v>435</v>
      </c>
      <c r="E22" s="284" t="s">
        <v>436</v>
      </c>
      <c r="F22" s="369" t="s">
        <v>423</v>
      </c>
      <c r="G22" s="367">
        <v>0</v>
      </c>
      <c r="H22" s="368"/>
      <c r="I22" s="368"/>
      <c r="J22" s="368"/>
      <c r="K22" s="401">
        <v>7.2512115780389019E-2</v>
      </c>
      <c r="L22" s="401">
        <v>0</v>
      </c>
      <c r="M22" s="402">
        <v>39722</v>
      </c>
      <c r="N22" s="401">
        <v>0.13602867954590719</v>
      </c>
      <c r="O22" s="401"/>
    </row>
    <row r="23" spans="1:15" x14ac:dyDescent="0.2">
      <c r="A23" s="436" t="s">
        <v>276</v>
      </c>
      <c r="B23" s="368">
        <v>4</v>
      </c>
      <c r="C23" s="368" t="s">
        <v>355</v>
      </c>
      <c r="D23" s="430" t="s">
        <v>437</v>
      </c>
      <c r="E23" s="284" t="s">
        <v>438</v>
      </c>
      <c r="F23" s="369" t="s">
        <v>418</v>
      </c>
      <c r="G23" s="367">
        <v>0</v>
      </c>
      <c r="H23" s="368"/>
      <c r="I23" s="368"/>
      <c r="J23" s="368"/>
      <c r="K23" s="401">
        <v>49.088246033326691</v>
      </c>
      <c r="L23" s="401">
        <v>49.088246033326691</v>
      </c>
      <c r="M23" s="402">
        <v>39722</v>
      </c>
      <c r="N23" s="401">
        <v>0.22239925645621722</v>
      </c>
      <c r="O23" s="401"/>
    </row>
    <row r="24" spans="1:15" ht="25.5" x14ac:dyDescent="0.2">
      <c r="A24" s="283" t="s">
        <v>303</v>
      </c>
      <c r="B24" s="282">
        <v>8</v>
      </c>
      <c r="C24" s="282" t="s">
        <v>365</v>
      </c>
      <c r="D24" s="399" t="s">
        <v>372</v>
      </c>
      <c r="E24" s="285">
        <v>17336163</v>
      </c>
      <c r="F24" s="369" t="s">
        <v>418</v>
      </c>
      <c r="G24" s="367">
        <v>913.98856000000001</v>
      </c>
      <c r="H24" s="282"/>
      <c r="I24" s="402"/>
      <c r="J24" s="437"/>
      <c r="K24" s="401">
        <v>0</v>
      </c>
      <c r="L24" s="401">
        <v>151.06071</v>
      </c>
      <c r="M24" s="402">
        <v>39673</v>
      </c>
      <c r="N24" s="401">
        <v>0</v>
      </c>
      <c r="O24" s="401">
        <v>590.99317000000008</v>
      </c>
    </row>
    <row r="25" spans="1:15" x14ac:dyDescent="0.2">
      <c r="A25" s="278" t="s">
        <v>285</v>
      </c>
      <c r="B25" s="277">
        <v>1</v>
      </c>
      <c r="C25" s="277" t="s">
        <v>355</v>
      </c>
      <c r="D25" s="438" t="s">
        <v>439</v>
      </c>
      <c r="E25" s="284" t="s">
        <v>440</v>
      </c>
      <c r="F25" s="439" t="s">
        <v>418</v>
      </c>
      <c r="G25" s="367">
        <v>0</v>
      </c>
      <c r="H25" s="277"/>
      <c r="I25" s="433"/>
      <c r="J25" s="431"/>
      <c r="K25" s="440"/>
      <c r="L25" s="440"/>
      <c r="M25" s="402"/>
      <c r="N25" s="401">
        <v>0</v>
      </c>
      <c r="O25" s="441"/>
    </row>
    <row r="26" spans="1:15" ht="25.5" x14ac:dyDescent="0.2">
      <c r="A26" s="442" t="s">
        <v>293</v>
      </c>
      <c r="B26" s="277">
        <v>12</v>
      </c>
      <c r="C26" s="443" t="s">
        <v>365</v>
      </c>
      <c r="D26" s="444" t="s">
        <v>441</v>
      </c>
      <c r="E26" s="283">
        <v>35581778</v>
      </c>
      <c r="F26" s="445" t="s">
        <v>418</v>
      </c>
      <c r="G26" s="367">
        <v>0</v>
      </c>
      <c r="H26" s="427"/>
      <c r="I26" s="428"/>
      <c r="J26" s="429"/>
      <c r="K26" s="401">
        <v>3.0073400000000001</v>
      </c>
      <c r="L26" s="401">
        <v>2.8410900000000003</v>
      </c>
      <c r="M26" s="402">
        <v>40094</v>
      </c>
      <c r="N26" s="401">
        <v>322.86203</v>
      </c>
      <c r="O26" s="401"/>
    </row>
    <row r="27" spans="1:15" x14ac:dyDescent="0.2">
      <c r="A27" s="442" t="s">
        <v>293</v>
      </c>
      <c r="B27" s="277">
        <v>11</v>
      </c>
      <c r="C27" s="443" t="s">
        <v>365</v>
      </c>
      <c r="D27" s="444" t="s">
        <v>442</v>
      </c>
      <c r="E27" s="283">
        <v>35581000</v>
      </c>
      <c r="F27" s="445" t="s">
        <v>418</v>
      </c>
      <c r="G27" s="367">
        <v>0</v>
      </c>
      <c r="H27" s="427"/>
      <c r="I27" s="428"/>
      <c r="J27" s="429"/>
      <c r="K27" s="401">
        <v>3.168E-2</v>
      </c>
      <c r="L27" s="401">
        <v>3.168E-2</v>
      </c>
      <c r="M27" s="402">
        <v>40078</v>
      </c>
      <c r="N27" s="401">
        <v>31.680250000000001</v>
      </c>
      <c r="O27" s="401"/>
    </row>
    <row r="28" spans="1:15" x14ac:dyDescent="0.2">
      <c r="A28" s="442" t="s">
        <v>282</v>
      </c>
      <c r="B28" s="277">
        <v>1</v>
      </c>
      <c r="C28" s="443" t="s">
        <v>355</v>
      </c>
      <c r="D28" s="444" t="s">
        <v>443</v>
      </c>
      <c r="E28" s="446">
        <v>17336007</v>
      </c>
      <c r="F28" s="445" t="s">
        <v>418</v>
      </c>
      <c r="G28" s="367">
        <v>0</v>
      </c>
      <c r="H28" s="427"/>
      <c r="I28" s="428"/>
      <c r="J28" s="429"/>
      <c r="K28" s="401">
        <v>3.1660000000000001E-2</v>
      </c>
      <c r="L28" s="401">
        <v>3.1660000000000001E-2</v>
      </c>
      <c r="M28" s="434">
        <v>39846</v>
      </c>
      <c r="N28" s="401"/>
      <c r="O28" s="401"/>
    </row>
    <row r="29" spans="1:15" ht="25.5" x14ac:dyDescent="0.2">
      <c r="A29" s="366" t="s">
        <v>282</v>
      </c>
      <c r="B29" s="282">
        <v>10</v>
      </c>
      <c r="C29" s="282" t="s">
        <v>365</v>
      </c>
      <c r="D29" s="399" t="s">
        <v>444</v>
      </c>
      <c r="E29" s="447">
        <v>17336015</v>
      </c>
      <c r="F29" s="282" t="s">
        <v>418</v>
      </c>
      <c r="G29" s="367">
        <v>0</v>
      </c>
      <c r="H29" s="366"/>
      <c r="I29" s="428"/>
      <c r="J29" s="429"/>
      <c r="K29" s="401">
        <v>2.2550000000000001E-2</v>
      </c>
      <c r="L29" s="401">
        <v>2.2550000000000001E-2</v>
      </c>
      <c r="M29" s="409">
        <v>39780</v>
      </c>
      <c r="N29" s="411"/>
      <c r="O29" s="411"/>
    </row>
    <row r="30" spans="1:15" x14ac:dyDescent="0.2">
      <c r="A30" s="366" t="s">
        <v>288</v>
      </c>
      <c r="B30" s="282">
        <v>10</v>
      </c>
      <c r="C30" s="282" t="s">
        <v>365</v>
      </c>
      <c r="D30" s="399" t="s">
        <v>445</v>
      </c>
      <c r="E30" s="447">
        <v>35606347</v>
      </c>
      <c r="F30" s="282" t="s">
        <v>418</v>
      </c>
      <c r="G30" s="367">
        <v>0</v>
      </c>
      <c r="H30" s="427"/>
      <c r="I30" s="428"/>
      <c r="J30" s="429"/>
      <c r="K30" s="401">
        <v>8.1869999999999998E-2</v>
      </c>
      <c r="L30" s="401">
        <v>8.1869999999999998E-2</v>
      </c>
      <c r="M30" s="402">
        <v>39777</v>
      </c>
      <c r="N30" s="401">
        <v>0</v>
      </c>
      <c r="O30" s="411"/>
    </row>
    <row r="31" spans="1:15" x14ac:dyDescent="0.2">
      <c r="A31" s="366" t="s">
        <v>288</v>
      </c>
      <c r="B31" s="282">
        <v>9</v>
      </c>
      <c r="C31" s="282" t="s">
        <v>365</v>
      </c>
      <c r="D31" s="399" t="s">
        <v>446</v>
      </c>
      <c r="E31" s="447">
        <v>17336139</v>
      </c>
      <c r="F31" s="282" t="s">
        <v>418</v>
      </c>
      <c r="G31" s="367">
        <v>0</v>
      </c>
      <c r="H31" s="427"/>
      <c r="I31" s="428"/>
      <c r="J31" s="429"/>
      <c r="K31" s="401">
        <v>0.22374000000000002</v>
      </c>
      <c r="L31" s="401">
        <v>0.22340000000000002</v>
      </c>
      <c r="M31" s="402">
        <v>39777</v>
      </c>
      <c r="N31" s="401">
        <v>0</v>
      </c>
      <c r="O31" s="411"/>
    </row>
    <row r="32" spans="1:15" x14ac:dyDescent="0.2">
      <c r="A32" s="423" t="s">
        <v>295</v>
      </c>
      <c r="B32" s="448">
        <v>11</v>
      </c>
      <c r="C32" s="448" t="s">
        <v>365</v>
      </c>
      <c r="D32" s="425" t="s">
        <v>381</v>
      </c>
      <c r="E32" s="449">
        <v>36167991</v>
      </c>
      <c r="F32" s="450" t="s">
        <v>447</v>
      </c>
      <c r="G32" s="367">
        <v>42.862730000000006</v>
      </c>
      <c r="H32" s="451"/>
      <c r="I32" s="452"/>
      <c r="J32" s="453"/>
      <c r="K32" s="401">
        <v>4.0400000000000002E-3</v>
      </c>
      <c r="L32" s="401">
        <v>4.0400000000000002E-3</v>
      </c>
      <c r="M32" s="407">
        <v>40150</v>
      </c>
      <c r="N32" s="401">
        <v>0</v>
      </c>
      <c r="O32" s="408"/>
    </row>
    <row r="33" spans="1:15" x14ac:dyDescent="0.2">
      <c r="A33" s="405" t="s">
        <v>275</v>
      </c>
      <c r="B33" s="454">
        <v>8</v>
      </c>
      <c r="C33" s="448" t="s">
        <v>365</v>
      </c>
      <c r="D33" s="455" t="s">
        <v>373</v>
      </c>
      <c r="E33" s="426" t="s">
        <v>374</v>
      </c>
      <c r="F33" s="456" t="s">
        <v>416</v>
      </c>
      <c r="G33" s="367">
        <v>4874.1157699999994</v>
      </c>
      <c r="H33" s="457"/>
      <c r="I33" s="458"/>
      <c r="J33" s="459"/>
      <c r="K33" s="460"/>
      <c r="L33" s="404"/>
      <c r="M33" s="461"/>
      <c r="N33" s="404"/>
      <c r="O33" s="401">
        <v>2791.2977099999998</v>
      </c>
    </row>
    <row r="34" spans="1:15" ht="12.75" customHeight="1" x14ac:dyDescent="0.2">
      <c r="A34" s="278"/>
      <c r="B34" s="462"/>
      <c r="C34" s="277"/>
      <c r="D34" s="463"/>
      <c r="E34" s="279"/>
      <c r="F34" s="439"/>
      <c r="G34" s="435"/>
      <c r="H34" s="464"/>
      <c r="I34" s="428"/>
      <c r="J34" s="465"/>
      <c r="K34" s="466"/>
      <c r="L34" s="440"/>
      <c r="M34" s="467"/>
      <c r="N34" s="440"/>
      <c r="O34" s="401">
        <v>0</v>
      </c>
    </row>
    <row r="35" spans="1:15" ht="25.5" x14ac:dyDescent="0.2">
      <c r="A35" s="278" t="s">
        <v>275</v>
      </c>
      <c r="B35" s="277">
        <v>11</v>
      </c>
      <c r="C35" s="277" t="s">
        <v>365</v>
      </c>
      <c r="D35" s="438" t="s">
        <v>382</v>
      </c>
      <c r="E35" s="279" t="s">
        <v>383</v>
      </c>
      <c r="F35" s="439" t="s">
        <v>416</v>
      </c>
      <c r="G35" s="367">
        <v>1410.70751</v>
      </c>
      <c r="H35" s="427" t="s">
        <v>448</v>
      </c>
      <c r="I35" s="468">
        <v>40709</v>
      </c>
      <c r="J35" s="413">
        <v>953.44416000000001</v>
      </c>
      <c r="K35" s="401">
        <v>47.860849999999999</v>
      </c>
      <c r="L35" s="401">
        <v>47.860849999999999</v>
      </c>
      <c r="M35" s="469">
        <v>40886</v>
      </c>
      <c r="N35" s="401">
        <v>0</v>
      </c>
      <c r="O35" s="401">
        <v>501.19074999999998</v>
      </c>
    </row>
    <row r="36" spans="1:15" x14ac:dyDescent="0.2">
      <c r="A36" s="283" t="s">
        <v>286</v>
      </c>
      <c r="B36" s="282">
        <v>1</v>
      </c>
      <c r="C36" s="282" t="s">
        <v>355</v>
      </c>
      <c r="D36" s="399" t="s">
        <v>449</v>
      </c>
      <c r="E36" s="284" t="s">
        <v>450</v>
      </c>
      <c r="F36" s="369" t="s">
        <v>418</v>
      </c>
      <c r="G36" s="367">
        <v>0</v>
      </c>
      <c r="H36" s="368"/>
      <c r="I36" s="403"/>
      <c r="J36" s="410"/>
      <c r="K36" s="401"/>
      <c r="L36" s="401"/>
      <c r="M36" s="283"/>
      <c r="N36" s="401"/>
      <c r="O36" s="401">
        <v>3149.3463299999999</v>
      </c>
    </row>
    <row r="37" spans="1:15" ht="12.75" customHeight="1" x14ac:dyDescent="0.2">
      <c r="A37" s="366" t="s">
        <v>269</v>
      </c>
      <c r="B37" s="368">
        <v>8</v>
      </c>
      <c r="C37" s="368" t="s">
        <v>365</v>
      </c>
      <c r="D37" s="430" t="s">
        <v>375</v>
      </c>
      <c r="E37" s="285">
        <v>17335795</v>
      </c>
      <c r="F37" s="369" t="s">
        <v>416</v>
      </c>
      <c r="G37" s="367">
        <v>3097.6127999999999</v>
      </c>
      <c r="H37" s="282"/>
      <c r="I37" s="447"/>
      <c r="J37" s="470"/>
      <c r="K37" s="401">
        <v>1735.37393</v>
      </c>
      <c r="L37" s="401"/>
      <c r="M37" s="402">
        <v>40870</v>
      </c>
      <c r="N37" s="401"/>
      <c r="O37" s="401">
        <v>834.54299000000003</v>
      </c>
    </row>
    <row r="38" spans="1:15" x14ac:dyDescent="0.2">
      <c r="A38" s="366" t="s">
        <v>284</v>
      </c>
      <c r="B38" s="282">
        <v>8</v>
      </c>
      <c r="C38" s="282" t="s">
        <v>365</v>
      </c>
      <c r="D38" s="430" t="s">
        <v>451</v>
      </c>
      <c r="E38" s="284" t="s">
        <v>452</v>
      </c>
      <c r="F38" s="369" t="s">
        <v>423</v>
      </c>
      <c r="G38" s="367">
        <v>0</v>
      </c>
      <c r="H38" s="282"/>
      <c r="I38" s="447"/>
      <c r="J38" s="470"/>
      <c r="K38" s="401">
        <v>25.41001</v>
      </c>
      <c r="L38" s="401">
        <v>104.27731</v>
      </c>
      <c r="M38" s="402">
        <v>39534</v>
      </c>
      <c r="N38" s="401">
        <v>201.66673</v>
      </c>
      <c r="O38" s="401"/>
    </row>
    <row r="39" spans="1:15" x14ac:dyDescent="0.2">
      <c r="A39" s="423" t="s">
        <v>284</v>
      </c>
      <c r="B39" s="282">
        <v>10</v>
      </c>
      <c r="C39" s="282" t="s">
        <v>365</v>
      </c>
      <c r="D39" s="399" t="s">
        <v>453</v>
      </c>
      <c r="E39" s="284" t="s">
        <v>454</v>
      </c>
      <c r="F39" s="282" t="s">
        <v>423</v>
      </c>
      <c r="G39" s="367">
        <v>0</v>
      </c>
      <c r="H39" s="283"/>
      <c r="I39" s="471"/>
      <c r="J39" s="472"/>
      <c r="K39" s="404"/>
      <c r="L39" s="401">
        <v>0.28141000000000005</v>
      </c>
      <c r="M39" s="407">
        <v>40109</v>
      </c>
      <c r="N39" s="404"/>
      <c r="O39" s="401"/>
    </row>
    <row r="40" spans="1:15" x14ac:dyDescent="0.2">
      <c r="A40" s="366" t="s">
        <v>289</v>
      </c>
      <c r="B40" s="368">
        <v>8</v>
      </c>
      <c r="C40" s="368" t="s">
        <v>365</v>
      </c>
      <c r="D40" s="399" t="s">
        <v>455</v>
      </c>
      <c r="E40" s="285">
        <v>36597341</v>
      </c>
      <c r="F40" s="369" t="s">
        <v>418</v>
      </c>
      <c r="G40" s="367">
        <v>0</v>
      </c>
      <c r="H40" s="283"/>
      <c r="I40" s="447"/>
      <c r="J40" s="470"/>
      <c r="K40" s="401">
        <v>11.40123</v>
      </c>
      <c r="L40" s="401">
        <v>11.40123</v>
      </c>
      <c r="M40" s="402">
        <v>39562</v>
      </c>
      <c r="N40" s="401">
        <v>0</v>
      </c>
      <c r="O40" s="401"/>
    </row>
    <row r="41" spans="1:15" ht="38.25" x14ac:dyDescent="0.2">
      <c r="A41" s="283" t="s">
        <v>289</v>
      </c>
      <c r="B41" s="282">
        <v>12</v>
      </c>
      <c r="C41" s="282" t="s">
        <v>365</v>
      </c>
      <c r="D41" s="399" t="s">
        <v>385</v>
      </c>
      <c r="E41" s="447">
        <v>45736324</v>
      </c>
      <c r="F41" s="282" t="s">
        <v>416</v>
      </c>
      <c r="G41" s="367">
        <v>386.92894000000001</v>
      </c>
      <c r="H41" s="283"/>
      <c r="I41" s="283"/>
      <c r="J41" s="283"/>
      <c r="K41" s="401">
        <v>1.304E-2</v>
      </c>
      <c r="L41" s="401">
        <v>1.304E-2</v>
      </c>
      <c r="M41" s="402">
        <v>39562</v>
      </c>
      <c r="N41" s="401">
        <v>0</v>
      </c>
      <c r="O41" s="401"/>
    </row>
    <row r="42" spans="1:15" x14ac:dyDescent="0.2">
      <c r="A42" s="283" t="s">
        <v>289</v>
      </c>
      <c r="B42" s="282">
        <v>5</v>
      </c>
      <c r="C42" s="282" t="s">
        <v>355</v>
      </c>
      <c r="D42" s="399" t="s">
        <v>456</v>
      </c>
      <c r="E42" s="447">
        <v>17335949</v>
      </c>
      <c r="F42" s="282" t="s">
        <v>418</v>
      </c>
      <c r="G42" s="367">
        <v>0</v>
      </c>
      <c r="H42" s="283"/>
      <c r="I42" s="283"/>
      <c r="J42" s="283"/>
      <c r="K42" s="401">
        <v>69.743110000000001</v>
      </c>
      <c r="L42" s="401">
        <v>69.743110000000001</v>
      </c>
      <c r="M42" s="402">
        <v>39552</v>
      </c>
      <c r="N42" s="401">
        <v>174.61481000000001</v>
      </c>
      <c r="O42" s="401"/>
    </row>
    <row r="43" spans="1:15" x14ac:dyDescent="0.2">
      <c r="A43" s="283" t="s">
        <v>289</v>
      </c>
      <c r="B43" s="282">
        <v>9</v>
      </c>
      <c r="C43" s="282" t="s">
        <v>365</v>
      </c>
      <c r="D43" s="399" t="s">
        <v>457</v>
      </c>
      <c r="E43" s="284" t="s">
        <v>458</v>
      </c>
      <c r="F43" s="369" t="s">
        <v>423</v>
      </c>
      <c r="G43" s="367">
        <v>0</v>
      </c>
      <c r="H43" s="283"/>
      <c r="I43" s="283"/>
      <c r="J43" s="283"/>
      <c r="K43" s="401">
        <v>3.9029400000000001</v>
      </c>
      <c r="L43" s="401">
        <v>3.9029400000000001</v>
      </c>
      <c r="M43" s="402">
        <v>39583</v>
      </c>
      <c r="N43" s="401">
        <v>4.6100000000000002E-2</v>
      </c>
      <c r="O43" s="401"/>
    </row>
    <row r="44" spans="1:15" x14ac:dyDescent="0.2">
      <c r="A44" s="283" t="s">
        <v>289</v>
      </c>
      <c r="B44" s="282">
        <v>11</v>
      </c>
      <c r="C44" s="282" t="s">
        <v>365</v>
      </c>
      <c r="D44" s="399" t="s">
        <v>459</v>
      </c>
      <c r="E44" s="284" t="s">
        <v>460</v>
      </c>
      <c r="F44" s="369" t="s">
        <v>418</v>
      </c>
      <c r="G44" s="367">
        <v>0</v>
      </c>
      <c r="H44" s="283"/>
      <c r="I44" s="283"/>
      <c r="J44" s="283"/>
      <c r="K44" s="404"/>
      <c r="L44" s="401">
        <v>5.6320600000000001</v>
      </c>
      <c r="M44" s="407">
        <v>39510</v>
      </c>
      <c r="N44" s="401">
        <v>0.11284999999999999</v>
      </c>
      <c r="O44" s="404"/>
    </row>
    <row r="45" spans="1:15" x14ac:dyDescent="0.2">
      <c r="A45" s="366" t="s">
        <v>272</v>
      </c>
      <c r="B45" s="368">
        <v>8</v>
      </c>
      <c r="C45" s="368" t="s">
        <v>365</v>
      </c>
      <c r="D45" s="366" t="s">
        <v>376</v>
      </c>
      <c r="E45" s="284" t="s">
        <v>377</v>
      </c>
      <c r="F45" s="369" t="s">
        <v>423</v>
      </c>
      <c r="G45" s="367">
        <v>351.65045000000003</v>
      </c>
      <c r="H45" s="368"/>
      <c r="I45" s="473"/>
      <c r="J45" s="470"/>
      <c r="K45" s="401"/>
      <c r="L45" s="401"/>
      <c r="M45" s="474"/>
      <c r="N45" s="401"/>
      <c r="O45" s="401"/>
    </row>
    <row r="46" spans="1:15" x14ac:dyDescent="0.2">
      <c r="A46" s="366" t="s">
        <v>272</v>
      </c>
      <c r="B46" s="282">
        <v>8</v>
      </c>
      <c r="C46" s="368" t="s">
        <v>365</v>
      </c>
      <c r="D46" s="366" t="s">
        <v>378</v>
      </c>
      <c r="E46" s="284" t="s">
        <v>379</v>
      </c>
      <c r="F46" s="369" t="s">
        <v>416</v>
      </c>
      <c r="G46" s="367">
        <v>1969.3578799999998</v>
      </c>
      <c r="H46" s="368"/>
      <c r="I46" s="473"/>
      <c r="J46" s="470"/>
      <c r="K46" s="401"/>
      <c r="L46" s="401"/>
      <c r="M46" s="283"/>
      <c r="N46" s="401"/>
      <c r="O46" s="401">
        <v>665.32184999999993</v>
      </c>
    </row>
    <row r="47" spans="1:15" x14ac:dyDescent="0.2">
      <c r="A47" s="278" t="s">
        <v>283</v>
      </c>
      <c r="B47" s="277">
        <v>8</v>
      </c>
      <c r="C47" s="277" t="s">
        <v>365</v>
      </c>
      <c r="D47" s="438" t="s">
        <v>461</v>
      </c>
      <c r="E47" s="475" t="s">
        <v>462</v>
      </c>
      <c r="F47" s="277" t="s">
        <v>423</v>
      </c>
      <c r="G47" s="367">
        <v>0</v>
      </c>
      <c r="H47" s="427"/>
      <c r="I47" s="476"/>
      <c r="J47" s="477"/>
      <c r="K47" s="401">
        <v>166.82998000000001</v>
      </c>
      <c r="L47" s="401">
        <v>167.67281</v>
      </c>
      <c r="M47" s="433">
        <v>39700</v>
      </c>
      <c r="N47" s="401">
        <v>325.59449999999998</v>
      </c>
      <c r="O47" s="440"/>
    </row>
    <row r="48" spans="1:15" x14ac:dyDescent="0.2">
      <c r="A48" s="278" t="s">
        <v>270</v>
      </c>
      <c r="B48" s="277">
        <v>12</v>
      </c>
      <c r="C48" s="277" t="s">
        <v>365</v>
      </c>
      <c r="D48" s="438" t="s">
        <v>463</v>
      </c>
      <c r="E48" s="283">
        <v>37886851</v>
      </c>
      <c r="F48" s="277" t="s">
        <v>418</v>
      </c>
      <c r="G48" s="367">
        <v>0</v>
      </c>
      <c r="H48" s="368"/>
      <c r="I48" s="473"/>
      <c r="J48" s="478"/>
      <c r="K48" s="401">
        <v>0.74702000000000002</v>
      </c>
      <c r="L48" s="401">
        <v>0.74702000000000002</v>
      </c>
      <c r="M48" s="402">
        <v>40168</v>
      </c>
      <c r="N48" s="401">
        <v>0</v>
      </c>
      <c r="O48" s="440"/>
    </row>
    <row r="49" spans="1:15" x14ac:dyDescent="0.2">
      <c r="A49" s="366" t="s">
        <v>302</v>
      </c>
      <c r="B49" s="368">
        <v>8</v>
      </c>
      <c r="C49" s="368" t="s">
        <v>365</v>
      </c>
      <c r="D49" s="399" t="s">
        <v>464</v>
      </c>
      <c r="E49" s="447">
        <v>17335396</v>
      </c>
      <c r="F49" s="282" t="s">
        <v>423</v>
      </c>
      <c r="G49" s="367">
        <v>0</v>
      </c>
      <c r="H49" s="283"/>
      <c r="I49" s="447"/>
      <c r="J49" s="470"/>
      <c r="K49" s="401"/>
      <c r="L49" s="401">
        <v>380.71489000000003</v>
      </c>
      <c r="M49" s="402">
        <v>39563</v>
      </c>
      <c r="N49" s="401">
        <v>773.28695999999991</v>
      </c>
      <c r="O49" s="401"/>
    </row>
    <row r="50" spans="1:15" x14ac:dyDescent="0.2">
      <c r="A50" s="283" t="s">
        <v>302</v>
      </c>
      <c r="B50" s="282">
        <v>8</v>
      </c>
      <c r="C50" s="282" t="s">
        <v>365</v>
      </c>
      <c r="D50" s="479" t="s">
        <v>380</v>
      </c>
      <c r="E50" s="283">
        <v>36597376</v>
      </c>
      <c r="F50" s="282" t="s">
        <v>418</v>
      </c>
      <c r="G50" s="367">
        <v>188.97369</v>
      </c>
      <c r="H50" s="283"/>
      <c r="I50" s="447"/>
      <c r="J50" s="470"/>
      <c r="K50" s="401">
        <v>0.14152000000000001</v>
      </c>
      <c r="L50" s="401">
        <v>0.14152000000000001</v>
      </c>
      <c r="M50" s="402">
        <v>40190</v>
      </c>
      <c r="N50" s="401">
        <v>0.64344000000000001</v>
      </c>
      <c r="O50" s="401"/>
    </row>
    <row r="51" spans="1:15" x14ac:dyDescent="0.2">
      <c r="A51" s="283" t="s">
        <v>304</v>
      </c>
      <c r="B51" s="282">
        <v>1</v>
      </c>
      <c r="C51" s="282" t="s">
        <v>355</v>
      </c>
      <c r="D51" s="479" t="s">
        <v>465</v>
      </c>
      <c r="E51" s="284" t="s">
        <v>466</v>
      </c>
      <c r="F51" s="282" t="s">
        <v>418</v>
      </c>
      <c r="G51" s="367">
        <v>0</v>
      </c>
      <c r="H51" s="283"/>
      <c r="I51" s="447"/>
      <c r="J51" s="470"/>
      <c r="K51" s="401"/>
      <c r="L51" s="401"/>
      <c r="M51" s="402"/>
      <c r="N51" s="401"/>
      <c r="O51" s="401">
        <v>906.79600000000005</v>
      </c>
    </row>
    <row r="52" spans="1:15" x14ac:dyDescent="0.2">
      <c r="A52" s="283" t="s">
        <v>274</v>
      </c>
      <c r="B52" s="282">
        <v>1</v>
      </c>
      <c r="C52" s="282" t="s">
        <v>355</v>
      </c>
      <c r="D52" s="399" t="s">
        <v>361</v>
      </c>
      <c r="E52" s="284" t="s">
        <v>362</v>
      </c>
      <c r="F52" s="369" t="s">
        <v>416</v>
      </c>
      <c r="G52" s="367">
        <v>675.07681000000002</v>
      </c>
      <c r="H52" s="282"/>
      <c r="I52" s="447"/>
      <c r="J52" s="470"/>
      <c r="K52" s="401"/>
      <c r="L52" s="401"/>
      <c r="M52" s="283"/>
      <c r="N52" s="401"/>
      <c r="O52" s="401">
        <v>1840.44</v>
      </c>
    </row>
    <row r="53" spans="1:15" ht="16.5" customHeight="1" x14ac:dyDescent="0.2">
      <c r="A53" s="283" t="s">
        <v>274</v>
      </c>
      <c r="B53" s="282">
        <v>7</v>
      </c>
      <c r="C53" s="282" t="s">
        <v>355</v>
      </c>
      <c r="D53" s="399" t="s">
        <v>363</v>
      </c>
      <c r="E53" s="369" t="s">
        <v>364</v>
      </c>
      <c r="F53" s="369" t="s">
        <v>418</v>
      </c>
      <c r="G53" s="367">
        <v>0</v>
      </c>
      <c r="H53" s="282"/>
      <c r="I53" s="447"/>
      <c r="J53" s="470"/>
      <c r="K53" s="404"/>
      <c r="L53" s="401"/>
      <c r="M53" s="283"/>
      <c r="N53" s="401"/>
      <c r="O53" s="411"/>
    </row>
    <row r="54" spans="1:15" x14ac:dyDescent="0.2">
      <c r="A54" s="283" t="s">
        <v>274</v>
      </c>
      <c r="B54" s="282">
        <v>11</v>
      </c>
      <c r="C54" s="282" t="s">
        <v>365</v>
      </c>
      <c r="D54" s="399" t="s">
        <v>467</v>
      </c>
      <c r="E54" s="447">
        <v>36084221</v>
      </c>
      <c r="F54" s="369" t="s">
        <v>418</v>
      </c>
      <c r="G54" s="367">
        <v>0</v>
      </c>
      <c r="H54" s="282"/>
      <c r="I54" s="447"/>
      <c r="J54" s="470"/>
      <c r="K54" s="401">
        <v>33.752789999999997</v>
      </c>
      <c r="L54" s="401">
        <v>33.752789999999997</v>
      </c>
      <c r="M54" s="402">
        <v>40017</v>
      </c>
      <c r="N54" s="401"/>
      <c r="O54" s="401"/>
    </row>
    <row r="55" spans="1:15" x14ac:dyDescent="0.2">
      <c r="A55" s="283" t="s">
        <v>292</v>
      </c>
      <c r="B55" s="282">
        <v>11</v>
      </c>
      <c r="C55" s="282" t="s">
        <v>365</v>
      </c>
      <c r="D55" s="399" t="s">
        <v>384</v>
      </c>
      <c r="E55" s="283">
        <v>31908977</v>
      </c>
      <c r="F55" s="282" t="s">
        <v>447</v>
      </c>
      <c r="G55" s="367">
        <v>30</v>
      </c>
      <c r="H55" s="282"/>
      <c r="I55" s="282"/>
      <c r="J55" s="480"/>
      <c r="K55" s="401">
        <v>1.6127499999999999</v>
      </c>
      <c r="L55" s="401">
        <v>1.6127499999999999</v>
      </c>
      <c r="M55" s="402">
        <v>39898</v>
      </c>
      <c r="N55" s="401">
        <v>55.077179999999998</v>
      </c>
      <c r="O55" s="401"/>
    </row>
    <row r="56" spans="1:15" ht="25.5" x14ac:dyDescent="0.2">
      <c r="A56" s="436" t="s">
        <v>277</v>
      </c>
      <c r="B56" s="368">
        <v>12</v>
      </c>
      <c r="C56" s="368" t="s">
        <v>365</v>
      </c>
      <c r="D56" s="399" t="s">
        <v>386</v>
      </c>
      <c r="E56" s="285">
        <v>37887068</v>
      </c>
      <c r="F56" s="369" t="s">
        <v>416</v>
      </c>
      <c r="G56" s="367">
        <v>83.577089999999998</v>
      </c>
      <c r="H56" s="410"/>
      <c r="I56" s="410"/>
      <c r="J56" s="410"/>
      <c r="K56" s="401">
        <v>0.58626999999999996</v>
      </c>
      <c r="L56" s="401">
        <v>0.58626999999999996</v>
      </c>
      <c r="M56" s="402">
        <v>39994</v>
      </c>
      <c r="N56" s="401">
        <v>0</v>
      </c>
      <c r="O56" s="401"/>
    </row>
    <row r="57" spans="1:15" x14ac:dyDescent="0.2">
      <c r="A57" s="423" t="s">
        <v>297</v>
      </c>
      <c r="B57" s="424">
        <v>11</v>
      </c>
      <c r="C57" s="424" t="s">
        <v>365</v>
      </c>
      <c r="D57" s="425" t="s">
        <v>468</v>
      </c>
      <c r="E57" s="447">
        <v>37954954</v>
      </c>
      <c r="F57" s="282" t="s">
        <v>423</v>
      </c>
      <c r="G57" s="367">
        <v>0</v>
      </c>
      <c r="H57" s="424"/>
      <c r="I57" s="424"/>
      <c r="J57" s="424"/>
      <c r="K57" s="401">
        <v>2.0260699999999998</v>
      </c>
      <c r="L57" s="401">
        <v>5.8788</v>
      </c>
      <c r="M57" s="407">
        <v>39744</v>
      </c>
      <c r="N57" s="401">
        <v>0</v>
      </c>
      <c r="O57" s="401"/>
    </row>
    <row r="58" spans="1:15" x14ac:dyDescent="0.2">
      <c r="A58" s="423" t="s">
        <v>297</v>
      </c>
      <c r="B58" s="424">
        <v>7</v>
      </c>
      <c r="C58" s="424" t="s">
        <v>355</v>
      </c>
      <c r="D58" s="425" t="s">
        <v>469</v>
      </c>
      <c r="E58" s="447">
        <v>17336082</v>
      </c>
      <c r="F58" s="282" t="s">
        <v>418</v>
      </c>
      <c r="G58" s="367">
        <v>0</v>
      </c>
      <c r="H58" s="424"/>
      <c r="I58" s="424"/>
      <c r="J58" s="424"/>
      <c r="K58" s="401">
        <v>0.11531</v>
      </c>
      <c r="L58" s="401">
        <v>0.11531</v>
      </c>
      <c r="M58" s="407">
        <v>40288</v>
      </c>
      <c r="N58" s="401">
        <v>3.5173000000000001</v>
      </c>
      <c r="O58" s="401"/>
    </row>
    <row r="59" spans="1:15" x14ac:dyDescent="0.2">
      <c r="A59" s="423" t="s">
        <v>297</v>
      </c>
      <c r="B59" s="368">
        <v>4</v>
      </c>
      <c r="C59" s="368" t="s">
        <v>355</v>
      </c>
      <c r="D59" s="366" t="s">
        <v>470</v>
      </c>
      <c r="E59" s="284" t="s">
        <v>471</v>
      </c>
      <c r="F59" s="282" t="s">
        <v>418</v>
      </c>
      <c r="G59" s="367">
        <v>0</v>
      </c>
      <c r="H59" s="368"/>
      <c r="I59" s="368"/>
      <c r="J59" s="368"/>
      <c r="K59" s="401"/>
      <c r="L59" s="401"/>
      <c r="M59" s="402"/>
      <c r="N59" s="401"/>
      <c r="O59" s="401"/>
    </row>
    <row r="60" spans="1:15" x14ac:dyDescent="0.2">
      <c r="A60" s="366" t="s">
        <v>291</v>
      </c>
      <c r="B60" s="368">
        <v>1</v>
      </c>
      <c r="C60" s="368" t="s">
        <v>355</v>
      </c>
      <c r="D60" s="366" t="s">
        <v>472</v>
      </c>
      <c r="E60" s="284">
        <v>17335825</v>
      </c>
      <c r="F60" s="282" t="s">
        <v>418</v>
      </c>
      <c r="G60" s="367">
        <v>0</v>
      </c>
      <c r="H60" s="368"/>
      <c r="I60" s="368"/>
      <c r="J60" s="368"/>
      <c r="K60" s="401"/>
      <c r="L60" s="401"/>
      <c r="M60" s="402"/>
      <c r="N60" s="401"/>
      <c r="O60" s="401"/>
    </row>
    <row r="61" spans="1:15" ht="21" customHeight="1" x14ac:dyDescent="0.25">
      <c r="A61" s="481" t="s">
        <v>4</v>
      </c>
      <c r="B61" s="482"/>
      <c r="C61" s="482"/>
      <c r="D61" s="482"/>
      <c r="E61" s="483"/>
      <c r="F61" s="484"/>
      <c r="G61" s="485">
        <f>SUM(G4:G60)</f>
        <v>28936.153989999999</v>
      </c>
      <c r="H61" s="486"/>
      <c r="I61" s="487"/>
      <c r="J61" s="488">
        <f>SUM(J4:J60)</f>
        <v>1510.71325</v>
      </c>
      <c r="K61" s="489">
        <f>SUM(K4:K60)</f>
        <v>4158.7622651158463</v>
      </c>
      <c r="L61" s="488">
        <f>SUM(L4:L60)</f>
        <v>16363.452782802224</v>
      </c>
      <c r="M61" s="490"/>
      <c r="N61" s="489">
        <f>SUM(N4:N60)</f>
        <v>11993.279796573057</v>
      </c>
      <c r="O61" s="491">
        <f>SUM(O4:O60)</f>
        <v>27024.74799</v>
      </c>
    </row>
    <row r="62" spans="1:15" ht="15" x14ac:dyDescent="0.25">
      <c r="A62" s="303"/>
      <c r="B62" s="303"/>
      <c r="C62" s="304"/>
      <c r="D62" s="304"/>
      <c r="E62" s="304"/>
      <c r="F62" s="305"/>
      <c r="G62" s="306"/>
      <c r="H62" s="306"/>
      <c r="I62" s="306"/>
      <c r="J62" s="306"/>
      <c r="K62" s="306"/>
      <c r="L62" s="306"/>
      <c r="M62" s="306"/>
      <c r="N62" s="306"/>
      <c r="O62" s="306"/>
    </row>
    <row r="63" spans="1:15" ht="15" x14ac:dyDescent="0.25">
      <c r="A63" s="303"/>
      <c r="B63" s="303"/>
      <c r="C63" s="304"/>
      <c r="D63" s="304"/>
      <c r="E63" s="304"/>
      <c r="F63" s="305"/>
      <c r="G63" s="306"/>
      <c r="H63" s="306"/>
      <c r="I63" s="306"/>
      <c r="J63" s="306"/>
      <c r="K63" s="306"/>
      <c r="L63" s="306"/>
      <c r="M63" s="306"/>
      <c r="N63" s="306"/>
      <c r="O63" s="306"/>
    </row>
    <row r="64" spans="1:15" ht="15" customHeight="1" x14ac:dyDescent="0.2">
      <c r="A64" s="307" t="s">
        <v>399</v>
      </c>
      <c r="B64" s="256"/>
      <c r="C64" s="256"/>
      <c r="D64" s="256"/>
      <c r="E64" s="308"/>
      <c r="F64" s="309"/>
      <c r="G64" s="309"/>
      <c r="H64" s="304"/>
      <c r="I64" s="304"/>
      <c r="J64" s="304"/>
      <c r="K64" s="304"/>
      <c r="L64" s="304"/>
      <c r="M64" s="304"/>
      <c r="N64" s="304"/>
      <c r="O64" s="304"/>
    </row>
    <row r="65" spans="1:15" ht="27" customHeight="1" x14ac:dyDescent="0.2">
      <c r="A65" s="256"/>
      <c r="B65" s="256"/>
      <c r="C65" s="256"/>
      <c r="D65" s="256"/>
      <c r="E65" s="308"/>
      <c r="F65" s="309"/>
      <c r="G65" s="309"/>
      <c r="H65" s="256"/>
      <c r="I65" s="256"/>
      <c r="J65" s="256"/>
      <c r="K65" s="310"/>
      <c r="L65" s="310"/>
      <c r="M65" s="311"/>
      <c r="N65" s="311"/>
      <c r="O65" s="304"/>
    </row>
    <row r="66" spans="1:15" ht="15" customHeight="1" x14ac:dyDescent="0.25">
      <c r="A66" s="832" t="s">
        <v>263</v>
      </c>
      <c r="B66" s="834" t="s">
        <v>403</v>
      </c>
      <c r="C66" s="834" t="s">
        <v>404</v>
      </c>
      <c r="D66" s="834" t="s">
        <v>473</v>
      </c>
      <c r="E66" s="834" t="s">
        <v>351</v>
      </c>
      <c r="F66" s="834" t="s">
        <v>405</v>
      </c>
      <c r="G66" s="836" t="s">
        <v>474</v>
      </c>
      <c r="H66" s="834" t="s">
        <v>407</v>
      </c>
      <c r="I66" s="834" t="s">
        <v>408</v>
      </c>
      <c r="J66" s="834" t="s">
        <v>409</v>
      </c>
      <c r="K66" s="845" t="s">
        <v>410</v>
      </c>
      <c r="L66" s="846"/>
      <c r="M66" s="846"/>
      <c r="N66" s="847"/>
      <c r="O66" s="335"/>
    </row>
    <row r="67" spans="1:15" ht="105" customHeight="1" x14ac:dyDescent="0.2">
      <c r="A67" s="833"/>
      <c r="B67" s="835"/>
      <c r="C67" s="835"/>
      <c r="D67" s="835"/>
      <c r="E67" s="835"/>
      <c r="F67" s="835"/>
      <c r="G67" s="837"/>
      <c r="H67" s="835"/>
      <c r="I67" s="835"/>
      <c r="J67" s="835"/>
      <c r="K67" s="334" t="s">
        <v>412</v>
      </c>
      <c r="L67" s="398" t="s">
        <v>413</v>
      </c>
      <c r="M67" s="398" t="s">
        <v>414</v>
      </c>
      <c r="N67" s="398" t="s">
        <v>415</v>
      </c>
      <c r="O67" s="335"/>
    </row>
    <row r="68" spans="1:15" ht="25.5" x14ac:dyDescent="0.2">
      <c r="A68" s="286" t="s">
        <v>276</v>
      </c>
      <c r="B68" s="282">
        <v>13</v>
      </c>
      <c r="C68" s="282" t="s">
        <v>365</v>
      </c>
      <c r="D68" s="436" t="s">
        <v>475</v>
      </c>
      <c r="E68" s="492">
        <v>42041741</v>
      </c>
      <c r="F68" s="493" t="s">
        <v>423</v>
      </c>
      <c r="G68" s="413">
        <v>0</v>
      </c>
      <c r="H68" s="410"/>
      <c r="I68" s="410"/>
      <c r="J68" s="413"/>
      <c r="K68" s="494">
        <v>191.78223129522669</v>
      </c>
      <c r="L68" s="494">
        <v>191.78223129522669</v>
      </c>
      <c r="M68" s="402">
        <v>39722</v>
      </c>
      <c r="N68" s="494">
        <v>294.2369713868419</v>
      </c>
      <c r="O68" s="311"/>
    </row>
    <row r="69" spans="1:15" ht="38.25" x14ac:dyDescent="0.2">
      <c r="A69" s="366" t="s">
        <v>293</v>
      </c>
      <c r="B69" s="282">
        <v>13</v>
      </c>
      <c r="C69" s="282" t="s">
        <v>365</v>
      </c>
      <c r="D69" s="436" t="s">
        <v>476</v>
      </c>
      <c r="E69" s="447">
        <v>42093937</v>
      </c>
      <c r="F69" s="493" t="s">
        <v>423</v>
      </c>
      <c r="G69" s="367">
        <v>0</v>
      </c>
      <c r="H69" s="368"/>
      <c r="I69" s="368"/>
      <c r="J69" s="400"/>
      <c r="K69" s="494">
        <v>123.78976</v>
      </c>
      <c r="L69" s="494">
        <v>123.78976</v>
      </c>
      <c r="M69" s="402">
        <v>39589</v>
      </c>
      <c r="N69" s="494">
        <v>88.100949999999997</v>
      </c>
      <c r="O69" s="311"/>
    </row>
    <row r="70" spans="1:15" ht="38.25" x14ac:dyDescent="0.2">
      <c r="A70" s="405" t="s">
        <v>289</v>
      </c>
      <c r="B70" s="448">
        <v>13</v>
      </c>
      <c r="C70" s="448" t="s">
        <v>365</v>
      </c>
      <c r="D70" s="495" t="s">
        <v>477</v>
      </c>
      <c r="E70" s="496">
        <v>42093937</v>
      </c>
      <c r="F70" s="448" t="s">
        <v>423</v>
      </c>
      <c r="G70" s="497">
        <v>0</v>
      </c>
      <c r="H70" s="283"/>
      <c r="I70" s="405"/>
      <c r="J70" s="401"/>
      <c r="K70" s="494">
        <v>311.04984999999999</v>
      </c>
      <c r="L70" s="494">
        <v>311.04984999999999</v>
      </c>
      <c r="M70" s="407">
        <v>39561</v>
      </c>
      <c r="N70" s="494">
        <v>677.24404000000004</v>
      </c>
      <c r="O70" s="311"/>
    </row>
    <row r="71" spans="1:15" ht="15" x14ac:dyDescent="0.25">
      <c r="A71" s="498" t="s">
        <v>4</v>
      </c>
      <c r="B71" s="499"/>
      <c r="C71" s="499"/>
      <c r="D71" s="499"/>
      <c r="E71" s="499"/>
      <c r="F71" s="500"/>
      <c r="G71" s="485">
        <v>0</v>
      </c>
      <c r="H71" s="501"/>
      <c r="I71" s="502"/>
      <c r="J71" s="503">
        <f>SUM(J68:J70)</f>
        <v>0</v>
      </c>
      <c r="K71" s="336">
        <f>SUM(K68:K70)</f>
        <v>626.62184129522666</v>
      </c>
      <c r="L71" s="504">
        <f>SUM(L68:L70)</f>
        <v>626.62184129522666</v>
      </c>
      <c r="M71" s="505"/>
      <c r="N71" s="336">
        <f>SUM(N68:N70)</f>
        <v>1059.5819613868421</v>
      </c>
      <c r="O71" s="335"/>
    </row>
    <row r="72" spans="1:15" ht="15" x14ac:dyDescent="0.25">
      <c r="A72" s="301" t="s">
        <v>348</v>
      </c>
      <c r="B72" s="301"/>
      <c r="C72" s="301"/>
      <c r="D72" s="506"/>
      <c r="F72" s="507"/>
      <c r="G72" s="507"/>
    </row>
    <row r="73" spans="1:15" ht="15.75" x14ac:dyDescent="0.25">
      <c r="A73" s="312">
        <v>1</v>
      </c>
      <c r="B73" s="508" t="s">
        <v>387</v>
      </c>
      <c r="C73" s="509"/>
      <c r="D73" s="506"/>
      <c r="F73" s="507"/>
      <c r="G73" s="507"/>
      <c r="I73" s="312">
        <v>10</v>
      </c>
      <c r="J73" s="508" t="s">
        <v>396</v>
      </c>
    </row>
    <row r="74" spans="1:15" ht="15.75" x14ac:dyDescent="0.25">
      <c r="A74" s="312">
        <v>2</v>
      </c>
      <c r="B74" s="508" t="s">
        <v>388</v>
      </c>
      <c r="C74" s="509"/>
      <c r="D74" s="506"/>
      <c r="F74" s="507"/>
      <c r="G74" s="507"/>
      <c r="I74" s="312">
        <v>11</v>
      </c>
      <c r="J74" s="508" t="s">
        <v>397</v>
      </c>
    </row>
    <row r="75" spans="1:15" ht="15.75" x14ac:dyDescent="0.25">
      <c r="A75" s="312">
        <v>3</v>
      </c>
      <c r="B75" s="508" t="s">
        <v>389</v>
      </c>
      <c r="C75" s="509"/>
      <c r="D75" s="506"/>
      <c r="F75" s="507"/>
      <c r="G75" s="507"/>
      <c r="I75" s="312">
        <v>12</v>
      </c>
      <c r="J75" s="508" t="s">
        <v>398</v>
      </c>
    </row>
    <row r="76" spans="1:15" ht="15.75" x14ac:dyDescent="0.25">
      <c r="A76" s="312">
        <v>4</v>
      </c>
      <c r="B76" s="508" t="s">
        <v>390</v>
      </c>
      <c r="C76" s="509"/>
      <c r="D76" s="506"/>
      <c r="F76" s="507"/>
      <c r="G76" s="507"/>
      <c r="I76" s="312">
        <v>13</v>
      </c>
      <c r="J76" s="508" t="s">
        <v>399</v>
      </c>
    </row>
    <row r="77" spans="1:15" ht="15.75" x14ac:dyDescent="0.25">
      <c r="A77" s="312">
        <v>5</v>
      </c>
      <c r="B77" s="508" t="s">
        <v>391</v>
      </c>
      <c r="C77" s="509"/>
      <c r="D77" s="506"/>
      <c r="F77" s="507"/>
      <c r="G77" s="507"/>
      <c r="I77" s="304"/>
      <c r="J77" s="304"/>
    </row>
    <row r="78" spans="1:15" ht="15.75" x14ac:dyDescent="0.25">
      <c r="A78" s="312">
        <v>6</v>
      </c>
      <c r="B78" s="508" t="s">
        <v>392</v>
      </c>
      <c r="F78" s="507"/>
      <c r="G78" s="507"/>
    </row>
    <row r="79" spans="1:15" ht="15.75" x14ac:dyDescent="0.25">
      <c r="A79" s="312">
        <v>7</v>
      </c>
      <c r="B79" s="508" t="s">
        <v>393</v>
      </c>
      <c r="F79" s="507"/>
      <c r="G79" s="507"/>
      <c r="I79" s="301" t="s">
        <v>349</v>
      </c>
      <c r="J79" s="301"/>
    </row>
    <row r="80" spans="1:15" ht="15.75" x14ac:dyDescent="0.25">
      <c r="A80" s="312">
        <v>8</v>
      </c>
      <c r="B80" s="508" t="s">
        <v>394</v>
      </c>
      <c r="F80" s="507"/>
      <c r="G80" s="507"/>
      <c r="I80" s="312" t="s">
        <v>355</v>
      </c>
      <c r="J80" s="508" t="s">
        <v>400</v>
      </c>
    </row>
    <row r="81" spans="1:10" ht="15.75" x14ac:dyDescent="0.25">
      <c r="A81" s="312">
        <v>9</v>
      </c>
      <c r="B81" s="508" t="s">
        <v>395</v>
      </c>
      <c r="F81" s="507"/>
      <c r="G81" s="507"/>
      <c r="I81" s="312" t="s">
        <v>365</v>
      </c>
      <c r="J81" s="508" t="s">
        <v>401</v>
      </c>
    </row>
    <row r="82" spans="1:10" x14ac:dyDescent="0.2">
      <c r="A82" s="304"/>
      <c r="B82" s="304"/>
      <c r="C82" s="304"/>
      <c r="D82" s="304"/>
      <c r="E82" s="304"/>
      <c r="F82" s="305"/>
      <c r="G82" s="305"/>
      <c r="J82" s="304"/>
    </row>
    <row r="83" spans="1:10" ht="15" x14ac:dyDescent="0.25">
      <c r="A83" s="304"/>
      <c r="B83" s="510" t="s">
        <v>418</v>
      </c>
      <c r="C83" s="511" t="s">
        <v>478</v>
      </c>
      <c r="D83" s="305"/>
      <c r="F83" s="507"/>
      <c r="G83" s="507"/>
    </row>
    <row r="84" spans="1:10" ht="15" x14ac:dyDescent="0.25">
      <c r="A84" s="304"/>
      <c r="B84" s="510" t="s">
        <v>416</v>
      </c>
      <c r="C84" s="511" t="s">
        <v>479</v>
      </c>
      <c r="G84" s="507"/>
    </row>
    <row r="85" spans="1:10" ht="15" x14ac:dyDescent="0.25">
      <c r="A85" s="304"/>
      <c r="B85" s="510" t="s">
        <v>447</v>
      </c>
      <c r="C85" s="511" t="s">
        <v>480</v>
      </c>
      <c r="F85" s="507"/>
      <c r="G85" s="507"/>
    </row>
    <row r="86" spans="1:10" ht="15" x14ac:dyDescent="0.25">
      <c r="A86" s="304"/>
      <c r="B86" s="510" t="s">
        <v>423</v>
      </c>
      <c r="C86" s="511" t="s">
        <v>481</v>
      </c>
      <c r="F86" s="507"/>
      <c r="G86" s="507"/>
      <c r="H86" s="304"/>
      <c r="I86" s="304"/>
      <c r="J86" s="304"/>
    </row>
  </sheetData>
  <mergeCells count="28">
    <mergeCell ref="J66:J67"/>
    <mergeCell ref="K66:N66"/>
    <mergeCell ref="F66:F67"/>
    <mergeCell ref="J2:J3"/>
    <mergeCell ref="K2:N2"/>
    <mergeCell ref="G66:G67"/>
    <mergeCell ref="H66:H67"/>
    <mergeCell ref="I66:I67"/>
    <mergeCell ref="O2:O3"/>
    <mergeCell ref="A13:A15"/>
    <mergeCell ref="B13:B15"/>
    <mergeCell ref="C13:C15"/>
    <mergeCell ref="D13:D15"/>
    <mergeCell ref="A66:A67"/>
    <mergeCell ref="B66:B67"/>
    <mergeCell ref="C66:C67"/>
    <mergeCell ref="D66:D67"/>
    <mergeCell ref="E66:E67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19685039370078741" right="0.19685039370078741" top="0.78740157480314965" bottom="0.98425196850393704" header="0.51181102362204722" footer="0.51181102362204722"/>
  <pageSetup paperSize="9" scale="4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opLeftCell="B1" workbookViewId="0">
      <selection activeCell="M23" sqref="M23"/>
    </sheetView>
  </sheetViews>
  <sheetFormatPr defaultColWidth="3.42578125" defaultRowHeight="15" customHeight="1" x14ac:dyDescent="0.2"/>
  <cols>
    <col min="1" max="1" width="45.85546875" style="199" customWidth="1"/>
    <col min="2" max="3" width="16.7109375" style="199" customWidth="1"/>
    <col min="4" max="4" width="18.85546875" style="199" customWidth="1"/>
    <col min="5" max="6" width="16.7109375" style="199" customWidth="1"/>
    <col min="7" max="11" width="9.85546875" style="199" customWidth="1"/>
    <col min="12" max="14" width="3.42578125" style="199"/>
    <col min="15" max="15" width="12.42578125" style="199" customWidth="1"/>
    <col min="16" max="16384" width="3.42578125" style="199"/>
  </cols>
  <sheetData>
    <row r="1" spans="1:16" ht="15" customHeight="1" x14ac:dyDescent="0.2">
      <c r="K1" s="206"/>
    </row>
    <row r="3" spans="1:16" ht="15" customHeight="1" x14ac:dyDescent="0.2">
      <c r="D3" s="207"/>
      <c r="E3" s="207"/>
      <c r="F3" s="207"/>
      <c r="G3" s="207"/>
      <c r="L3" s="207"/>
    </row>
    <row r="4" spans="1:16" s="208" customFormat="1" ht="15" customHeight="1" x14ac:dyDescent="0.2">
      <c r="K4" s="209"/>
    </row>
    <row r="5" spans="1:16" s="208" customFormat="1" ht="15" customHeight="1" x14ac:dyDescent="0.2">
      <c r="D5" s="210"/>
      <c r="E5" s="210"/>
      <c r="F5" s="210"/>
      <c r="G5" s="210"/>
      <c r="L5" s="210"/>
      <c r="M5" s="210"/>
      <c r="N5" s="210"/>
    </row>
    <row r="6" spans="1:16" s="208" customFormat="1" ht="15" customHeight="1" x14ac:dyDescent="0.2">
      <c r="L6" s="210"/>
      <c r="M6" s="210"/>
      <c r="N6" s="210"/>
    </row>
    <row r="7" spans="1:16" s="208" customFormat="1" ht="15" customHeight="1" x14ac:dyDescent="0.2">
      <c r="A7" s="208" t="s">
        <v>5</v>
      </c>
      <c r="L7" s="210"/>
      <c r="M7" s="210"/>
      <c r="N7" s="210"/>
    </row>
    <row r="8" spans="1:16" s="208" customFormat="1" ht="15" customHeight="1" x14ac:dyDescent="0.2">
      <c r="L8" s="210"/>
      <c r="M8" s="210"/>
      <c r="N8" s="210"/>
    </row>
    <row r="9" spans="1:16" s="208" customFormat="1" ht="15" customHeight="1" x14ac:dyDescent="0.2">
      <c r="K9" s="209" t="s">
        <v>3</v>
      </c>
      <c r="L9" s="210"/>
      <c r="M9" s="210"/>
      <c r="N9" s="211"/>
    </row>
    <row r="10" spans="1:16" s="208" customFormat="1" ht="56.25" customHeight="1" x14ac:dyDescent="0.2">
      <c r="A10" s="212" t="s">
        <v>6</v>
      </c>
      <c r="B10" s="212" t="s">
        <v>89</v>
      </c>
      <c r="C10" s="202" t="s">
        <v>90</v>
      </c>
      <c r="D10" s="212" t="s">
        <v>156</v>
      </c>
      <c r="E10" s="212" t="s">
        <v>157</v>
      </c>
      <c r="F10" s="212" t="s">
        <v>158</v>
      </c>
      <c r="G10" s="212" t="s">
        <v>84</v>
      </c>
      <c r="H10" s="212" t="s">
        <v>85</v>
      </c>
      <c r="I10" s="212" t="s">
        <v>86</v>
      </c>
      <c r="J10" s="212" t="s">
        <v>87</v>
      </c>
      <c r="K10" s="212" t="s">
        <v>88</v>
      </c>
      <c r="M10" s="213"/>
      <c r="N10" s="213"/>
      <c r="O10" s="213"/>
      <c r="P10" s="213"/>
    </row>
    <row r="11" spans="1:16" s="208" customFormat="1" ht="15" customHeight="1" x14ac:dyDescent="0.2">
      <c r="A11" s="212" t="s">
        <v>0</v>
      </c>
      <c r="B11" s="212">
        <v>1</v>
      </c>
      <c r="C11" s="212">
        <v>2</v>
      </c>
      <c r="D11" s="214">
        <v>3</v>
      </c>
      <c r="E11" s="214">
        <v>5</v>
      </c>
      <c r="F11" s="214">
        <v>5</v>
      </c>
      <c r="G11" s="212">
        <v>6</v>
      </c>
      <c r="H11" s="212">
        <v>7</v>
      </c>
      <c r="I11" s="212">
        <v>8</v>
      </c>
      <c r="J11" s="214">
        <v>9</v>
      </c>
      <c r="K11" s="214">
        <v>10</v>
      </c>
      <c r="M11" s="213"/>
      <c r="N11" s="213"/>
      <c r="O11" s="213"/>
      <c r="P11" s="213"/>
    </row>
    <row r="12" spans="1:16" s="208" customFormat="1" ht="17.25" customHeight="1" x14ac:dyDescent="0.2">
      <c r="A12" s="215" t="s">
        <v>7</v>
      </c>
      <c r="B12" s="216"/>
      <c r="C12" s="216"/>
      <c r="D12" s="217"/>
      <c r="E12" s="217"/>
      <c r="F12" s="217"/>
      <c r="G12" s="216"/>
      <c r="H12" s="216"/>
      <c r="I12" s="216"/>
      <c r="J12" s="217"/>
      <c r="K12" s="217"/>
      <c r="M12" s="213"/>
      <c r="N12" s="213"/>
      <c r="O12" s="213"/>
      <c r="P12" s="213"/>
    </row>
    <row r="13" spans="1:16" s="208" customFormat="1" ht="15" customHeight="1" x14ac:dyDescent="0.2">
      <c r="A13" s="218" t="s">
        <v>8</v>
      </c>
      <c r="B13" s="219">
        <v>282923</v>
      </c>
      <c r="C13" s="219">
        <v>292400</v>
      </c>
      <c r="D13" s="219">
        <v>81952</v>
      </c>
      <c r="E13" s="219">
        <v>73934</v>
      </c>
      <c r="F13" s="219">
        <v>83104</v>
      </c>
      <c r="G13" s="219">
        <f>+F13-D13</f>
        <v>1152</v>
      </c>
      <c r="H13" s="219">
        <f>+F13-E13</f>
        <v>9170</v>
      </c>
      <c r="I13" s="220">
        <f>+F13/C13*100</f>
        <v>28.421340629274965</v>
      </c>
      <c r="J13" s="220">
        <f>+F13/D13*100</f>
        <v>101.40570089808669</v>
      </c>
      <c r="K13" s="220">
        <f>+F13/E13*100</f>
        <v>112.40295398598749</v>
      </c>
      <c r="M13" s="210"/>
      <c r="N13" s="221"/>
      <c r="O13" s="221"/>
      <c r="P13" s="222"/>
    </row>
    <row r="14" spans="1:16" s="208" customFormat="1" ht="15" customHeight="1" x14ac:dyDescent="0.2">
      <c r="A14" s="223" t="s">
        <v>9</v>
      </c>
      <c r="B14" s="224">
        <v>28088</v>
      </c>
      <c r="C14" s="224">
        <v>10480</v>
      </c>
      <c r="D14" s="219">
        <v>3011</v>
      </c>
      <c r="E14" s="219">
        <v>3009</v>
      </c>
      <c r="F14" s="219">
        <v>3052</v>
      </c>
      <c r="G14" s="219">
        <f t="shared" ref="G14:G18" si="0">+F14-D14</f>
        <v>41</v>
      </c>
      <c r="H14" s="219">
        <f t="shared" ref="H14:K66" si="1">+F14-E14</f>
        <v>43</v>
      </c>
      <c r="I14" s="220">
        <f>+F14/C14*100</f>
        <v>29.122137404580151</v>
      </c>
      <c r="J14" s="220">
        <f>+F14/D14*100</f>
        <v>101.36167386250415</v>
      </c>
      <c r="K14" s="220">
        <f>+F14/E14*100</f>
        <v>101.42904619474908</v>
      </c>
      <c r="M14" s="213"/>
      <c r="N14" s="221"/>
      <c r="O14" s="221"/>
      <c r="P14" s="222"/>
    </row>
    <row r="15" spans="1:16" s="208" customFormat="1" ht="15" customHeight="1" x14ac:dyDescent="0.2">
      <c r="A15" s="223" t="s">
        <v>10</v>
      </c>
      <c r="B15" s="224">
        <v>66</v>
      </c>
      <c r="C15" s="224">
        <v>66</v>
      </c>
      <c r="D15" s="219">
        <v>41</v>
      </c>
      <c r="E15" s="219">
        <v>10</v>
      </c>
      <c r="F15" s="219">
        <v>11</v>
      </c>
      <c r="G15" s="219">
        <f t="shared" si="0"/>
        <v>-30</v>
      </c>
      <c r="H15" s="219">
        <f t="shared" si="1"/>
        <v>1</v>
      </c>
      <c r="I15" s="220">
        <f>+F15/C15*100</f>
        <v>16.666666666666664</v>
      </c>
      <c r="J15" s="220">
        <f>+F15/D15*100</f>
        <v>26.829268292682929</v>
      </c>
      <c r="K15" s="220">
        <f>+F15/E15*100</f>
        <v>110.00000000000001</v>
      </c>
      <c r="M15" s="213"/>
      <c r="N15" s="221"/>
      <c r="O15" s="221"/>
      <c r="P15" s="222"/>
    </row>
    <row r="16" spans="1:16" s="208" customFormat="1" ht="15" customHeight="1" x14ac:dyDescent="0.2">
      <c r="A16" s="223" t="s">
        <v>11</v>
      </c>
      <c r="B16" s="224">
        <v>120857</v>
      </c>
      <c r="C16" s="224">
        <v>119630</v>
      </c>
      <c r="D16" s="225">
        <v>25810</v>
      </c>
      <c r="E16" s="225">
        <v>23112</v>
      </c>
      <c r="F16" s="225">
        <v>30346</v>
      </c>
      <c r="G16" s="219">
        <f t="shared" si="0"/>
        <v>4536</v>
      </c>
      <c r="H16" s="219">
        <f t="shared" si="1"/>
        <v>7234</v>
      </c>
      <c r="I16" s="220">
        <f>+F16/C16*100</f>
        <v>25.366546852796123</v>
      </c>
      <c r="J16" s="220">
        <f>+F16/D16*100</f>
        <v>117.57458349476948</v>
      </c>
      <c r="K16" s="220">
        <f>+F16/E16*100</f>
        <v>131.29975770162685</v>
      </c>
      <c r="M16" s="213"/>
      <c r="N16" s="221"/>
      <c r="O16" s="221"/>
      <c r="P16" s="222"/>
    </row>
    <row r="17" spans="1:16" s="208" customFormat="1" ht="15" customHeight="1" x14ac:dyDescent="0.2">
      <c r="A17" s="223" t="s">
        <v>12</v>
      </c>
      <c r="B17" s="219">
        <v>0</v>
      </c>
      <c r="C17" s="219"/>
      <c r="D17" s="219">
        <v>0</v>
      </c>
      <c r="E17" s="219">
        <v>-2</v>
      </c>
      <c r="F17" s="219">
        <v>0</v>
      </c>
      <c r="G17" s="219">
        <f t="shared" si="0"/>
        <v>0</v>
      </c>
      <c r="H17" s="219">
        <f t="shared" si="1"/>
        <v>2</v>
      </c>
      <c r="I17" s="220">
        <v>0</v>
      </c>
      <c r="J17" s="220">
        <v>0</v>
      </c>
      <c r="K17" s="220">
        <v>0</v>
      </c>
      <c r="L17" s="221"/>
      <c r="M17" s="221"/>
      <c r="N17" s="222"/>
    </row>
    <row r="18" spans="1:16" s="208" customFormat="1" ht="15" customHeight="1" x14ac:dyDescent="0.2">
      <c r="A18" s="226" t="s">
        <v>13</v>
      </c>
      <c r="B18" s="227">
        <f>+B13+B14+B15+B16+B17</f>
        <v>431934</v>
      </c>
      <c r="C18" s="227">
        <f>+C13+C14+C15+C16+C17</f>
        <v>422576</v>
      </c>
      <c r="D18" s="227">
        <f>+D13+D14+D15+D16+D17</f>
        <v>110814</v>
      </c>
      <c r="E18" s="227">
        <f>+E13+E14+E15+E16+E17</f>
        <v>100063</v>
      </c>
      <c r="F18" s="227">
        <f>+F13+F14+F15+F16+F17</f>
        <v>116513</v>
      </c>
      <c r="G18" s="228">
        <f t="shared" si="0"/>
        <v>5699</v>
      </c>
      <c r="H18" s="228">
        <f t="shared" si="1"/>
        <v>16450</v>
      </c>
      <c r="I18" s="229">
        <f>+F18/C18*100</f>
        <v>27.572081708379088</v>
      </c>
      <c r="J18" s="229">
        <f>+F18/D18*100</f>
        <v>105.14285198621114</v>
      </c>
      <c r="K18" s="229">
        <f>+F18/E18*100</f>
        <v>116.43964302489431</v>
      </c>
      <c r="M18" s="210"/>
      <c r="N18" s="221"/>
      <c r="O18" s="230"/>
      <c r="P18" s="222"/>
    </row>
    <row r="19" spans="1:16" ht="15" customHeight="1" x14ac:dyDescent="0.2">
      <c r="A19" s="231" t="s">
        <v>14</v>
      </c>
      <c r="B19" s="231"/>
      <c r="C19" s="231"/>
      <c r="D19" s="231"/>
      <c r="E19" s="231"/>
      <c r="F19" s="231"/>
      <c r="G19" s="231"/>
      <c r="H19" s="219"/>
      <c r="I19" s="231"/>
      <c r="J19" s="231"/>
      <c r="K19" s="231"/>
    </row>
    <row r="20" spans="1:16" ht="15" customHeight="1" x14ac:dyDescent="0.2">
      <c r="A20" s="231" t="s">
        <v>15</v>
      </c>
      <c r="B20" s="232">
        <v>4129448</v>
      </c>
      <c r="C20" s="232">
        <v>4129448</v>
      </c>
      <c r="D20" s="233">
        <v>1026718</v>
      </c>
      <c r="E20" s="234">
        <v>966164</v>
      </c>
      <c r="F20" s="233">
        <v>1034018</v>
      </c>
      <c r="G20" s="219">
        <f>+F20-D20</f>
        <v>7300</v>
      </c>
      <c r="H20" s="219">
        <f t="shared" si="1"/>
        <v>67854</v>
      </c>
      <c r="I20" s="220">
        <f>+F20/C20*100</f>
        <v>25.04010221220851</v>
      </c>
      <c r="J20" s="220">
        <f>+F20/D20*100</f>
        <v>100.71100341086843</v>
      </c>
      <c r="K20" s="220">
        <f t="shared" ref="K20:K26" si="2">+F20/E20*100</f>
        <v>107.02303128661386</v>
      </c>
    </row>
    <row r="21" spans="1:16" ht="15" customHeight="1" x14ac:dyDescent="0.2">
      <c r="A21" s="231" t="s">
        <v>16</v>
      </c>
      <c r="B21" s="234">
        <v>212060</v>
      </c>
      <c r="C21" s="234">
        <v>212060</v>
      </c>
      <c r="D21" s="233">
        <v>52725</v>
      </c>
      <c r="E21" s="234">
        <v>52130</v>
      </c>
      <c r="F21" s="233">
        <v>35543</v>
      </c>
      <c r="G21" s="219">
        <f t="shared" ref="G21:G33" si="3">+F21-D21</f>
        <v>-17182</v>
      </c>
      <c r="H21" s="219">
        <f t="shared" si="1"/>
        <v>-16587</v>
      </c>
      <c r="I21" s="220">
        <f>+F21/C21*100</f>
        <v>16.76082240875224</v>
      </c>
      <c r="J21" s="220">
        <f>+F21/D21*100</f>
        <v>67.412043622569939</v>
      </c>
      <c r="K21" s="220">
        <f t="shared" si="2"/>
        <v>68.181469403414539</v>
      </c>
    </row>
    <row r="22" spans="1:16" ht="15" customHeight="1" x14ac:dyDescent="0.2">
      <c r="A22" s="231" t="s">
        <v>17</v>
      </c>
      <c r="B22" s="234">
        <v>433250</v>
      </c>
      <c r="C22" s="234">
        <v>433250</v>
      </c>
      <c r="D22" s="233">
        <v>107720</v>
      </c>
      <c r="E22" s="234">
        <v>101942</v>
      </c>
      <c r="F22" s="233">
        <v>107530</v>
      </c>
      <c r="G22" s="219">
        <f t="shared" si="3"/>
        <v>-190</v>
      </c>
      <c r="H22" s="219">
        <f t="shared" si="1"/>
        <v>5588</v>
      </c>
      <c r="I22" s="220">
        <f>+F22/C22*100</f>
        <v>24.819388343912291</v>
      </c>
      <c r="J22" s="220">
        <f>+F22/D22*100</f>
        <v>99.823616784255478</v>
      </c>
      <c r="K22" s="220">
        <f t="shared" si="2"/>
        <v>105.48154833140413</v>
      </c>
    </row>
    <row r="23" spans="1:16" ht="15" customHeight="1" x14ac:dyDescent="0.2">
      <c r="A23" s="231" t="s">
        <v>18</v>
      </c>
      <c r="B23" s="234">
        <v>35157</v>
      </c>
      <c r="C23" s="234">
        <v>35157</v>
      </c>
      <c r="D23" s="233">
        <v>8741</v>
      </c>
      <c r="E23" s="234">
        <v>7707</v>
      </c>
      <c r="F23" s="233">
        <v>8575</v>
      </c>
      <c r="G23" s="219">
        <f t="shared" si="3"/>
        <v>-166</v>
      </c>
      <c r="H23" s="219">
        <f t="shared" si="1"/>
        <v>868</v>
      </c>
      <c r="I23" s="220">
        <f>+F23/C23*100</f>
        <v>24.390590778507836</v>
      </c>
      <c r="J23" s="220">
        <f>+F23/D23*100</f>
        <v>98.100903786752099</v>
      </c>
      <c r="K23" s="220">
        <f t="shared" si="2"/>
        <v>111.26248864668484</v>
      </c>
    </row>
    <row r="24" spans="1:16" ht="15" customHeight="1" x14ac:dyDescent="0.2">
      <c r="A24" s="231" t="s">
        <v>19</v>
      </c>
      <c r="B24" s="234">
        <v>4177</v>
      </c>
      <c r="C24" s="234">
        <v>4177</v>
      </c>
      <c r="D24" s="233">
        <v>1039</v>
      </c>
      <c r="E24" s="234">
        <v>1042</v>
      </c>
      <c r="F24" s="233">
        <v>956</v>
      </c>
      <c r="G24" s="219">
        <f t="shared" si="3"/>
        <v>-83</v>
      </c>
      <c r="H24" s="219">
        <f t="shared" si="1"/>
        <v>-86</v>
      </c>
      <c r="I24" s="220">
        <f>+F24/C24*100</f>
        <v>22.887239645678719</v>
      </c>
      <c r="J24" s="220">
        <f>+F24/D24*100</f>
        <v>92.011549566891233</v>
      </c>
      <c r="K24" s="220">
        <f t="shared" si="2"/>
        <v>91.746641074856043</v>
      </c>
    </row>
    <row r="25" spans="1:16" ht="15" customHeight="1" x14ac:dyDescent="0.2">
      <c r="A25" s="231" t="s">
        <v>20</v>
      </c>
      <c r="B25" s="234"/>
      <c r="C25" s="234"/>
      <c r="D25" s="233"/>
      <c r="E25" s="234">
        <v>30</v>
      </c>
      <c r="F25" s="233">
        <v>26</v>
      </c>
      <c r="G25" s="219">
        <f t="shared" si="3"/>
        <v>26</v>
      </c>
      <c r="H25" s="219">
        <f t="shared" si="1"/>
        <v>-4</v>
      </c>
      <c r="I25" s="220">
        <v>0</v>
      </c>
      <c r="J25" s="220">
        <v>0</v>
      </c>
      <c r="K25" s="220">
        <f t="shared" si="2"/>
        <v>86.666666666666671</v>
      </c>
    </row>
    <row r="26" spans="1:16" ht="15" customHeight="1" x14ac:dyDescent="0.2">
      <c r="A26" s="235" t="s">
        <v>4</v>
      </c>
      <c r="B26" s="236">
        <f>B20+B21+B22+B23+B24+B25</f>
        <v>4814092</v>
      </c>
      <c r="C26" s="236">
        <f>C20+C21+C22+C23+C24+C25</f>
        <v>4814092</v>
      </c>
      <c r="D26" s="236">
        <f t="shared" ref="D26:F26" si="4">D20+D21+D22+D23+D24+D25</f>
        <v>1196943</v>
      </c>
      <c r="E26" s="236">
        <f>E20+E21+E22+E23+E24+E25</f>
        <v>1129015</v>
      </c>
      <c r="F26" s="236">
        <f t="shared" si="4"/>
        <v>1186648</v>
      </c>
      <c r="G26" s="228">
        <f t="shared" si="3"/>
        <v>-10295</v>
      </c>
      <c r="H26" s="228">
        <f t="shared" si="1"/>
        <v>57633</v>
      </c>
      <c r="I26" s="229">
        <f>+F26/C26*100</f>
        <v>24.6494666076178</v>
      </c>
      <c r="J26" s="229">
        <f>+F26/D26*100</f>
        <v>99.139892208735077</v>
      </c>
      <c r="K26" s="229">
        <f t="shared" si="2"/>
        <v>105.10471517207478</v>
      </c>
    </row>
    <row r="27" spans="1:16" ht="15" customHeight="1" x14ac:dyDescent="0.2">
      <c r="A27" s="231" t="s">
        <v>21</v>
      </c>
      <c r="B27" s="234"/>
      <c r="C27" s="234"/>
      <c r="D27" s="234"/>
      <c r="E27" s="234"/>
      <c r="F27" s="234"/>
      <c r="G27" s="219"/>
      <c r="H27" s="219"/>
      <c r="I27" s="234"/>
      <c r="J27" s="234"/>
      <c r="K27" s="234"/>
    </row>
    <row r="28" spans="1:16" ht="15" customHeight="1" x14ac:dyDescent="0.2">
      <c r="A28" s="231" t="s">
        <v>22</v>
      </c>
      <c r="B28" s="234">
        <v>724390</v>
      </c>
      <c r="C28" s="234">
        <v>724390</v>
      </c>
      <c r="D28" s="233">
        <v>180366</v>
      </c>
      <c r="E28" s="234">
        <v>168982</v>
      </c>
      <c r="F28" s="233">
        <v>181473</v>
      </c>
      <c r="G28" s="219">
        <f t="shared" si="3"/>
        <v>1107</v>
      </c>
      <c r="H28" s="219">
        <f t="shared" si="1"/>
        <v>12491</v>
      </c>
      <c r="I28" s="220">
        <f>+F28/C28*100</f>
        <v>25.051836717790138</v>
      </c>
      <c r="J28" s="220">
        <f>+F28/D28*100</f>
        <v>100.6137520375237</v>
      </c>
      <c r="K28" s="220">
        <f t="shared" ref="K28:K33" si="5">+F28/E28*100</f>
        <v>107.39191156454532</v>
      </c>
    </row>
    <row r="29" spans="1:16" ht="15" customHeight="1" x14ac:dyDescent="0.2">
      <c r="A29" s="231" t="s">
        <v>17</v>
      </c>
      <c r="B29" s="234">
        <v>110873</v>
      </c>
      <c r="C29" s="234">
        <v>110873</v>
      </c>
      <c r="D29" s="233">
        <v>27607</v>
      </c>
      <c r="E29" s="234">
        <v>25803</v>
      </c>
      <c r="F29" s="233">
        <v>26969</v>
      </c>
      <c r="G29" s="219">
        <f t="shared" si="3"/>
        <v>-638</v>
      </c>
      <c r="H29" s="219">
        <f t="shared" si="1"/>
        <v>1166</v>
      </c>
      <c r="I29" s="220">
        <f>+F29/C29*100</f>
        <v>24.324226818071125</v>
      </c>
      <c r="J29" s="220">
        <f>+F29/D29*100</f>
        <v>97.688991922338545</v>
      </c>
      <c r="K29" s="220">
        <f t="shared" si="5"/>
        <v>104.51885439677557</v>
      </c>
    </row>
    <row r="30" spans="1:16" ht="15" customHeight="1" x14ac:dyDescent="0.2">
      <c r="A30" s="231" t="s">
        <v>23</v>
      </c>
      <c r="B30" s="234">
        <v>11492</v>
      </c>
      <c r="C30" s="234">
        <v>11492</v>
      </c>
      <c r="D30" s="233">
        <v>2862</v>
      </c>
      <c r="E30" s="234">
        <v>2462</v>
      </c>
      <c r="F30" s="233">
        <v>2866</v>
      </c>
      <c r="G30" s="219">
        <f t="shared" si="3"/>
        <v>4</v>
      </c>
      <c r="H30" s="219">
        <f t="shared" si="1"/>
        <v>404</v>
      </c>
      <c r="I30" s="220">
        <f>+F30/C30*100</f>
        <v>24.939088061260005</v>
      </c>
      <c r="J30" s="220">
        <f>+F30/D30*100</f>
        <v>100.13976240391335</v>
      </c>
      <c r="K30" s="220">
        <f t="shared" si="5"/>
        <v>116.40942323314378</v>
      </c>
    </row>
    <row r="31" spans="1:16" ht="15" customHeight="1" x14ac:dyDescent="0.2">
      <c r="A31" s="231" t="s">
        <v>19</v>
      </c>
      <c r="B31" s="234">
        <v>43813</v>
      </c>
      <c r="C31" s="234">
        <v>43813</v>
      </c>
      <c r="D31" s="233">
        <v>10909</v>
      </c>
      <c r="E31" s="234">
        <v>10039</v>
      </c>
      <c r="F31" s="233">
        <v>10299</v>
      </c>
      <c r="G31" s="219">
        <f t="shared" si="3"/>
        <v>-610</v>
      </c>
      <c r="H31" s="219">
        <f t="shared" si="1"/>
        <v>260</v>
      </c>
      <c r="I31" s="220">
        <f>+F31/C31*100</f>
        <v>23.506721749252506</v>
      </c>
      <c r="J31" s="220">
        <f>+F31/D31*100</f>
        <v>94.408286735722797</v>
      </c>
      <c r="K31" s="220">
        <f t="shared" si="5"/>
        <v>102.58989939236976</v>
      </c>
    </row>
    <row r="32" spans="1:16" ht="15" customHeight="1" x14ac:dyDescent="0.2">
      <c r="A32" s="231" t="s">
        <v>20</v>
      </c>
      <c r="B32" s="234"/>
      <c r="C32" s="234"/>
      <c r="D32" s="233"/>
      <c r="E32" s="234">
        <v>30</v>
      </c>
      <c r="F32" s="233">
        <v>49</v>
      </c>
      <c r="G32" s="219">
        <f t="shared" si="3"/>
        <v>49</v>
      </c>
      <c r="H32" s="219">
        <f t="shared" si="1"/>
        <v>19</v>
      </c>
      <c r="I32" s="220">
        <v>0</v>
      </c>
      <c r="J32" s="220">
        <v>0</v>
      </c>
      <c r="K32" s="220">
        <f t="shared" si="5"/>
        <v>163.33333333333334</v>
      </c>
    </row>
    <row r="33" spans="1:11" ht="15" customHeight="1" x14ac:dyDescent="0.2">
      <c r="A33" s="235" t="s">
        <v>4</v>
      </c>
      <c r="B33" s="236">
        <f>B28+B29+B30+B31+B32</f>
        <v>890568</v>
      </c>
      <c r="C33" s="236">
        <f>C28+C29+C30+C31+C32</f>
        <v>890568</v>
      </c>
      <c r="D33" s="236">
        <f t="shared" ref="D33:F33" si="6">D28+D29+D30+D31+D32</f>
        <v>221744</v>
      </c>
      <c r="E33" s="236">
        <f>E28+E29+E30+E31+E32</f>
        <v>207316</v>
      </c>
      <c r="F33" s="236">
        <f t="shared" si="6"/>
        <v>221656</v>
      </c>
      <c r="G33" s="228">
        <f t="shared" si="3"/>
        <v>-88</v>
      </c>
      <c r="H33" s="228">
        <f t="shared" si="1"/>
        <v>14340</v>
      </c>
      <c r="I33" s="229">
        <f>+F33/C33*100</f>
        <v>24.889284142255281</v>
      </c>
      <c r="J33" s="229">
        <f>+F33/D33*100</f>
        <v>99.960314597012768</v>
      </c>
      <c r="K33" s="229">
        <f t="shared" si="5"/>
        <v>106.91697698199849</v>
      </c>
    </row>
    <row r="34" spans="1:11" ht="15" customHeight="1" x14ac:dyDescent="0.2">
      <c r="A34" s="231" t="s">
        <v>24</v>
      </c>
      <c r="B34" s="234"/>
      <c r="C34" s="234"/>
      <c r="D34" s="234"/>
      <c r="E34" s="231"/>
      <c r="F34" s="231"/>
      <c r="G34" s="231"/>
      <c r="H34" s="219"/>
      <c r="I34" s="234"/>
      <c r="J34" s="234"/>
      <c r="K34" s="234"/>
    </row>
    <row r="35" spans="1:11" ht="15" customHeight="1" x14ac:dyDescent="0.2">
      <c r="A35" s="231" t="s">
        <v>15</v>
      </c>
      <c r="B35" s="232">
        <f t="shared" ref="B35:F36" si="7">+B20</f>
        <v>4129448</v>
      </c>
      <c r="C35" s="232">
        <f t="shared" si="7"/>
        <v>4129448</v>
      </c>
      <c r="D35" s="232">
        <f t="shared" si="7"/>
        <v>1026718</v>
      </c>
      <c r="E35" s="232">
        <f t="shared" si="7"/>
        <v>966164</v>
      </c>
      <c r="F35" s="232">
        <f t="shared" si="7"/>
        <v>1034018</v>
      </c>
      <c r="G35" s="219">
        <f>+F35-D35</f>
        <v>7300</v>
      </c>
      <c r="H35" s="219">
        <f t="shared" si="1"/>
        <v>67854</v>
      </c>
      <c r="I35" s="220">
        <f t="shared" ref="I35:I40" si="8">+F35/C35*100</f>
        <v>25.04010221220851</v>
      </c>
      <c r="J35" s="220">
        <f t="shared" ref="J35:J40" si="9">+F35/D35*100</f>
        <v>100.71100341086843</v>
      </c>
      <c r="K35" s="220">
        <f t="shared" ref="K35:K41" si="10">+F35/E35*100</f>
        <v>107.02303128661386</v>
      </c>
    </row>
    <row r="36" spans="1:11" ht="15" customHeight="1" x14ac:dyDescent="0.2">
      <c r="A36" s="231" t="s">
        <v>16</v>
      </c>
      <c r="B36" s="232">
        <f t="shared" si="7"/>
        <v>212060</v>
      </c>
      <c r="C36" s="232">
        <f t="shared" si="7"/>
        <v>212060</v>
      </c>
      <c r="D36" s="232">
        <f t="shared" si="7"/>
        <v>52725</v>
      </c>
      <c r="E36" s="232">
        <f t="shared" si="7"/>
        <v>52130</v>
      </c>
      <c r="F36" s="232">
        <f t="shared" si="7"/>
        <v>35543</v>
      </c>
      <c r="G36" s="219">
        <f t="shared" ref="G36:G41" si="11">+F36-D36</f>
        <v>-17182</v>
      </c>
      <c r="H36" s="219">
        <f t="shared" si="1"/>
        <v>-16587</v>
      </c>
      <c r="I36" s="220">
        <f t="shared" si="8"/>
        <v>16.76082240875224</v>
      </c>
      <c r="J36" s="220">
        <f t="shared" si="9"/>
        <v>67.412043622569939</v>
      </c>
      <c r="K36" s="220">
        <f t="shared" si="10"/>
        <v>68.181469403414539</v>
      </c>
    </row>
    <row r="37" spans="1:11" ht="15" customHeight="1" x14ac:dyDescent="0.2">
      <c r="A37" s="231" t="s">
        <v>22</v>
      </c>
      <c r="B37" s="232">
        <f>+B28</f>
        <v>724390</v>
      </c>
      <c r="C37" s="232">
        <f>+C28</f>
        <v>724390</v>
      </c>
      <c r="D37" s="232">
        <f>+D28</f>
        <v>180366</v>
      </c>
      <c r="E37" s="232">
        <f>+E28</f>
        <v>168982</v>
      </c>
      <c r="F37" s="232">
        <f>+F28</f>
        <v>181473</v>
      </c>
      <c r="G37" s="219">
        <f t="shared" si="11"/>
        <v>1107</v>
      </c>
      <c r="H37" s="219">
        <f t="shared" si="1"/>
        <v>12491</v>
      </c>
      <c r="I37" s="220">
        <f t="shared" si="8"/>
        <v>25.051836717790138</v>
      </c>
      <c r="J37" s="220">
        <f t="shared" si="9"/>
        <v>100.6137520375237</v>
      </c>
      <c r="K37" s="220">
        <f t="shared" si="10"/>
        <v>107.39191156454532</v>
      </c>
    </row>
    <row r="38" spans="1:11" ht="15" customHeight="1" x14ac:dyDescent="0.2">
      <c r="A38" s="231" t="s">
        <v>17</v>
      </c>
      <c r="B38" s="232">
        <f t="shared" ref="B38:F41" si="12">+B22+B29</f>
        <v>544123</v>
      </c>
      <c r="C38" s="232">
        <f t="shared" si="12"/>
        <v>544123</v>
      </c>
      <c r="D38" s="232">
        <f t="shared" si="12"/>
        <v>135327</v>
      </c>
      <c r="E38" s="232">
        <f t="shared" si="12"/>
        <v>127745</v>
      </c>
      <c r="F38" s="232">
        <f t="shared" si="12"/>
        <v>134499</v>
      </c>
      <c r="G38" s="219">
        <f t="shared" si="11"/>
        <v>-828</v>
      </c>
      <c r="H38" s="219">
        <f t="shared" si="1"/>
        <v>6754</v>
      </c>
      <c r="I38" s="220">
        <f t="shared" si="8"/>
        <v>24.718491958619651</v>
      </c>
      <c r="J38" s="220">
        <f t="shared" si="9"/>
        <v>99.388148706466566</v>
      </c>
      <c r="K38" s="220">
        <f t="shared" si="10"/>
        <v>105.28709538533798</v>
      </c>
    </row>
    <row r="39" spans="1:11" ht="15" customHeight="1" x14ac:dyDescent="0.2">
      <c r="A39" s="231" t="s">
        <v>18</v>
      </c>
      <c r="B39" s="232">
        <f t="shared" si="12"/>
        <v>46649</v>
      </c>
      <c r="C39" s="232">
        <f t="shared" si="12"/>
        <v>46649</v>
      </c>
      <c r="D39" s="232">
        <f t="shared" si="12"/>
        <v>11603</v>
      </c>
      <c r="E39" s="232">
        <f t="shared" si="12"/>
        <v>10169</v>
      </c>
      <c r="F39" s="232">
        <f t="shared" si="12"/>
        <v>11441</v>
      </c>
      <c r="G39" s="219">
        <f t="shared" si="11"/>
        <v>-162</v>
      </c>
      <c r="H39" s="219">
        <f t="shared" si="1"/>
        <v>1272</v>
      </c>
      <c r="I39" s="220">
        <f t="shared" si="8"/>
        <v>24.525713305751463</v>
      </c>
      <c r="J39" s="220">
        <f t="shared" si="9"/>
        <v>98.603809359648366</v>
      </c>
      <c r="K39" s="220">
        <f t="shared" si="10"/>
        <v>112.50860458255482</v>
      </c>
    </row>
    <row r="40" spans="1:11" ht="15" customHeight="1" x14ac:dyDescent="0.2">
      <c r="A40" s="231" t="s">
        <v>19</v>
      </c>
      <c r="B40" s="232">
        <f t="shared" si="12"/>
        <v>47990</v>
      </c>
      <c r="C40" s="232">
        <f t="shared" si="12"/>
        <v>47990</v>
      </c>
      <c r="D40" s="232">
        <f t="shared" si="12"/>
        <v>11948</v>
      </c>
      <c r="E40" s="232">
        <f t="shared" si="12"/>
        <v>11081</v>
      </c>
      <c r="F40" s="232">
        <f t="shared" si="12"/>
        <v>11255</v>
      </c>
      <c r="G40" s="219">
        <f t="shared" si="11"/>
        <v>-693</v>
      </c>
      <c r="H40" s="219">
        <f t="shared" si="1"/>
        <v>174</v>
      </c>
      <c r="I40" s="220">
        <f t="shared" si="8"/>
        <v>23.45280266722234</v>
      </c>
      <c r="J40" s="220">
        <f t="shared" si="9"/>
        <v>94.199866086374286</v>
      </c>
      <c r="K40" s="220">
        <f t="shared" si="10"/>
        <v>101.57025539211261</v>
      </c>
    </row>
    <row r="41" spans="1:11" ht="15" customHeight="1" x14ac:dyDescent="0.2">
      <c r="A41" s="231" t="s">
        <v>20</v>
      </c>
      <c r="B41" s="232">
        <f t="shared" si="12"/>
        <v>0</v>
      </c>
      <c r="C41" s="232">
        <f t="shared" si="12"/>
        <v>0</v>
      </c>
      <c r="D41" s="232">
        <f t="shared" si="12"/>
        <v>0</v>
      </c>
      <c r="E41" s="232">
        <f t="shared" si="12"/>
        <v>60</v>
      </c>
      <c r="F41" s="232">
        <f t="shared" si="12"/>
        <v>75</v>
      </c>
      <c r="G41" s="219">
        <f t="shared" si="11"/>
        <v>75</v>
      </c>
      <c r="H41" s="219">
        <f t="shared" si="1"/>
        <v>15</v>
      </c>
      <c r="I41" s="220">
        <v>0</v>
      </c>
      <c r="J41" s="220">
        <v>0</v>
      </c>
      <c r="K41" s="220">
        <f t="shared" si="10"/>
        <v>125</v>
      </c>
    </row>
    <row r="42" spans="1:11" ht="15" customHeight="1" x14ac:dyDescent="0.2">
      <c r="A42" s="235" t="s">
        <v>25</v>
      </c>
      <c r="B42" s="236">
        <f>SUM(B35:B41)</f>
        <v>5704660</v>
      </c>
      <c r="C42" s="236">
        <f>SUM(C35:C41)</f>
        <v>5704660</v>
      </c>
      <c r="D42" s="236">
        <f>SUM(D35:D41)</f>
        <v>1418687</v>
      </c>
      <c r="E42" s="236">
        <f>SUM(E35:E41)</f>
        <v>1336331</v>
      </c>
      <c r="F42" s="236">
        <f>SUM(F35:F41)</f>
        <v>1408304</v>
      </c>
      <c r="G42" s="228">
        <f>+F42-D42</f>
        <v>-10383</v>
      </c>
      <c r="H42" s="228">
        <f t="shared" si="1"/>
        <v>71973</v>
      </c>
      <c r="I42" s="229">
        <f>+F42/C42*100</f>
        <v>24.686905091626844</v>
      </c>
      <c r="J42" s="229">
        <f>+F42/D42*100</f>
        <v>99.268126091237889</v>
      </c>
      <c r="K42" s="229">
        <f>+F42/E42*100</f>
        <v>105.38586622625681</v>
      </c>
    </row>
    <row r="43" spans="1:11" ht="15" customHeight="1" x14ac:dyDescent="0.2">
      <c r="A43" s="231" t="s">
        <v>26</v>
      </c>
      <c r="B43" s="231"/>
      <c r="C43" s="231"/>
      <c r="D43" s="231"/>
      <c r="E43" s="231"/>
      <c r="F43" s="231"/>
      <c r="G43" s="234"/>
      <c r="H43" s="219"/>
      <c r="I43" s="231"/>
      <c r="J43" s="231"/>
      <c r="K43" s="231"/>
    </row>
    <row r="44" spans="1:11" ht="15" customHeight="1" x14ac:dyDescent="0.2">
      <c r="A44" s="234" t="s">
        <v>27</v>
      </c>
      <c r="B44" s="234">
        <v>3291</v>
      </c>
      <c r="C44" s="234">
        <v>3291</v>
      </c>
      <c r="D44" s="234">
        <v>803</v>
      </c>
      <c r="E44" s="232">
        <v>759</v>
      </c>
      <c r="F44" s="232">
        <v>867</v>
      </c>
      <c r="G44" s="219">
        <f>+F44-D44</f>
        <v>64</v>
      </c>
      <c r="H44" s="219">
        <f t="shared" si="1"/>
        <v>108</v>
      </c>
      <c r="I44" s="220">
        <f>+F44/C44*100</f>
        <v>26.344576116681861</v>
      </c>
      <c r="J44" s="220">
        <f>+F44/D44*100</f>
        <v>107.97011207970112</v>
      </c>
      <c r="K44" s="220">
        <f>+F44/E44*100</f>
        <v>114.22924901185772</v>
      </c>
    </row>
    <row r="45" spans="1:11" ht="15" customHeight="1" x14ac:dyDescent="0.2">
      <c r="A45" s="234" t="s">
        <v>28</v>
      </c>
      <c r="B45" s="234">
        <v>23863</v>
      </c>
      <c r="C45" s="234">
        <v>23863</v>
      </c>
      <c r="D45" s="234">
        <v>5863</v>
      </c>
      <c r="E45" s="232">
        <v>5406</v>
      </c>
      <c r="F45" s="232">
        <v>5603</v>
      </c>
      <c r="G45" s="219">
        <f t="shared" ref="G45:G57" si="13">+F45-D45</f>
        <v>-260</v>
      </c>
      <c r="H45" s="219">
        <f t="shared" si="1"/>
        <v>197</v>
      </c>
      <c r="I45" s="220">
        <f>+F45/C45*100</f>
        <v>23.479864224950759</v>
      </c>
      <c r="J45" s="220">
        <f>+F45/D45*100</f>
        <v>95.565410199556538</v>
      </c>
      <c r="K45" s="220">
        <f>+F45/E45*100</f>
        <v>103.64409914909361</v>
      </c>
    </row>
    <row r="46" spans="1:11" ht="15" customHeight="1" x14ac:dyDescent="0.2">
      <c r="A46" s="234" t="s">
        <v>29</v>
      </c>
      <c r="B46" s="234">
        <v>432</v>
      </c>
      <c r="C46" s="234">
        <v>432</v>
      </c>
      <c r="D46" s="234">
        <v>158</v>
      </c>
      <c r="E46" s="232">
        <v>101</v>
      </c>
      <c r="F46" s="232">
        <v>76</v>
      </c>
      <c r="G46" s="219">
        <f t="shared" si="13"/>
        <v>-82</v>
      </c>
      <c r="H46" s="219">
        <f t="shared" si="1"/>
        <v>-25</v>
      </c>
      <c r="I46" s="220">
        <f>+F46/C46*100</f>
        <v>17.592592592592592</v>
      </c>
      <c r="J46" s="220">
        <f>+F46/D46*100</f>
        <v>48.101265822784811</v>
      </c>
      <c r="K46" s="220">
        <f>+F46/E46*100</f>
        <v>75.247524752475243</v>
      </c>
    </row>
    <row r="47" spans="1:11" ht="15" customHeight="1" x14ac:dyDescent="0.2">
      <c r="A47" s="237" t="s">
        <v>30</v>
      </c>
      <c r="B47" s="237">
        <v>363</v>
      </c>
      <c r="C47" s="237">
        <v>363</v>
      </c>
      <c r="D47" s="234">
        <v>94</v>
      </c>
      <c r="E47" s="232">
        <v>83</v>
      </c>
      <c r="F47" s="232">
        <v>81</v>
      </c>
      <c r="G47" s="219">
        <f t="shared" si="13"/>
        <v>-13</v>
      </c>
      <c r="H47" s="219">
        <f t="shared" si="1"/>
        <v>-2</v>
      </c>
      <c r="I47" s="220">
        <f>+F47/C47*100</f>
        <v>22.314049586776861</v>
      </c>
      <c r="J47" s="220">
        <f>+F47/D47*100</f>
        <v>86.170212765957444</v>
      </c>
      <c r="K47" s="220">
        <f>+F47/E47*100</f>
        <v>97.590361445783131</v>
      </c>
    </row>
    <row r="48" spans="1:11" ht="15" customHeight="1" x14ac:dyDescent="0.2">
      <c r="A48" s="237" t="s">
        <v>31</v>
      </c>
      <c r="B48" s="237">
        <v>595</v>
      </c>
      <c r="C48" s="237">
        <v>595</v>
      </c>
      <c r="D48" s="234">
        <v>178</v>
      </c>
      <c r="E48" s="232">
        <v>133</v>
      </c>
      <c r="F48" s="232">
        <v>138</v>
      </c>
      <c r="G48" s="219">
        <f t="shared" si="13"/>
        <v>-40</v>
      </c>
      <c r="H48" s="219">
        <f t="shared" si="1"/>
        <v>5</v>
      </c>
      <c r="I48" s="220">
        <f>+F48/C48*100</f>
        <v>23.193277310924369</v>
      </c>
      <c r="J48" s="220">
        <f>+F48/D48*100</f>
        <v>77.528089887640448</v>
      </c>
      <c r="K48" s="220">
        <f>+F48/E48*100</f>
        <v>103.75939849624061</v>
      </c>
    </row>
    <row r="49" spans="1:11" ht="15" customHeight="1" x14ac:dyDescent="0.2">
      <c r="A49" s="237" t="s">
        <v>32</v>
      </c>
      <c r="B49" s="237">
        <v>0</v>
      </c>
      <c r="C49" s="237">
        <v>0</v>
      </c>
      <c r="D49" s="237">
        <v>0</v>
      </c>
      <c r="E49" s="232">
        <v>0</v>
      </c>
      <c r="F49" s="232">
        <v>0</v>
      </c>
      <c r="G49" s="219">
        <f t="shared" si="13"/>
        <v>0</v>
      </c>
      <c r="H49" s="219">
        <f t="shared" si="1"/>
        <v>0</v>
      </c>
      <c r="I49" s="219">
        <f t="shared" si="1"/>
        <v>0</v>
      </c>
      <c r="J49" s="219">
        <f t="shared" si="1"/>
        <v>0</v>
      </c>
      <c r="K49" s="219">
        <f t="shared" si="1"/>
        <v>0</v>
      </c>
    </row>
    <row r="50" spans="1:11" ht="15" customHeight="1" x14ac:dyDescent="0.2">
      <c r="A50" s="231" t="s">
        <v>33</v>
      </c>
      <c r="B50" s="234">
        <v>0</v>
      </c>
      <c r="C50" s="234">
        <v>0</v>
      </c>
      <c r="D50" s="234">
        <v>0</v>
      </c>
      <c r="E50" s="232">
        <v>0</v>
      </c>
      <c r="F50" s="232">
        <v>0</v>
      </c>
      <c r="G50" s="219">
        <f t="shared" si="13"/>
        <v>0</v>
      </c>
      <c r="H50" s="219">
        <f t="shared" si="1"/>
        <v>0</v>
      </c>
      <c r="I50" s="219">
        <f t="shared" si="1"/>
        <v>0</v>
      </c>
      <c r="J50" s="219">
        <f t="shared" si="1"/>
        <v>0</v>
      </c>
      <c r="K50" s="219">
        <f t="shared" si="1"/>
        <v>0</v>
      </c>
    </row>
    <row r="51" spans="1:11" s="240" customFormat="1" ht="24.75" customHeight="1" x14ac:dyDescent="0.2">
      <c r="A51" s="238" t="s">
        <v>34</v>
      </c>
      <c r="B51" s="238">
        <v>15010</v>
      </c>
      <c r="C51" s="238">
        <v>15010</v>
      </c>
      <c r="D51" s="238">
        <v>3542</v>
      </c>
      <c r="E51" s="239">
        <v>3248</v>
      </c>
      <c r="F51" s="239">
        <v>3342</v>
      </c>
      <c r="G51" s="224">
        <f t="shared" si="13"/>
        <v>-200</v>
      </c>
      <c r="H51" s="219">
        <f t="shared" si="1"/>
        <v>94</v>
      </c>
      <c r="I51" s="224">
        <f>+F51/C51*100</f>
        <v>22.265156562291804</v>
      </c>
      <c r="J51" s="224">
        <f>+F51/D51*100</f>
        <v>94.353472614342181</v>
      </c>
      <c r="K51" s="224">
        <f t="shared" ref="K51:K57" si="14">+F51/E51*100</f>
        <v>102.89408866995073</v>
      </c>
    </row>
    <row r="52" spans="1:11" ht="15" customHeight="1" x14ac:dyDescent="0.2">
      <c r="A52" s="231" t="s">
        <v>35</v>
      </c>
      <c r="B52" s="234">
        <v>118</v>
      </c>
      <c r="C52" s="234">
        <v>118</v>
      </c>
      <c r="D52" s="234">
        <v>53</v>
      </c>
      <c r="E52" s="232">
        <v>20</v>
      </c>
      <c r="F52" s="232">
        <v>26</v>
      </c>
      <c r="G52" s="219">
        <f t="shared" si="13"/>
        <v>-27</v>
      </c>
      <c r="H52" s="219">
        <f t="shared" si="1"/>
        <v>6</v>
      </c>
      <c r="I52" s="220">
        <f>+F52/C52*100</f>
        <v>22.033898305084744</v>
      </c>
      <c r="J52" s="220">
        <f>+F52/D52*100</f>
        <v>49.056603773584904</v>
      </c>
      <c r="K52" s="220">
        <f t="shared" si="14"/>
        <v>130</v>
      </c>
    </row>
    <row r="53" spans="1:11" ht="15" customHeight="1" x14ac:dyDescent="0.2">
      <c r="A53" s="231" t="s">
        <v>36</v>
      </c>
      <c r="B53" s="234">
        <v>100</v>
      </c>
      <c r="C53" s="234">
        <v>100</v>
      </c>
      <c r="D53" s="234">
        <v>52</v>
      </c>
      <c r="E53" s="232">
        <v>16</v>
      </c>
      <c r="F53" s="232">
        <v>20</v>
      </c>
      <c r="G53" s="219">
        <f t="shared" si="13"/>
        <v>-32</v>
      </c>
      <c r="H53" s="219">
        <f t="shared" si="1"/>
        <v>4</v>
      </c>
      <c r="I53" s="220">
        <f>+F53/C53*100</f>
        <v>20</v>
      </c>
      <c r="J53" s="220">
        <f>+F53/D53*100</f>
        <v>38.461538461538467</v>
      </c>
      <c r="K53" s="220">
        <f t="shared" si="14"/>
        <v>125</v>
      </c>
    </row>
    <row r="54" spans="1:11" ht="15" customHeight="1" x14ac:dyDescent="0.2">
      <c r="A54" s="231" t="s">
        <v>37</v>
      </c>
      <c r="B54" s="234">
        <v>1579</v>
      </c>
      <c r="C54" s="234">
        <v>1579</v>
      </c>
      <c r="D54" s="234">
        <v>407</v>
      </c>
      <c r="E54" s="232">
        <v>692</v>
      </c>
      <c r="F54" s="232">
        <v>137</v>
      </c>
      <c r="G54" s="219">
        <f t="shared" si="13"/>
        <v>-270</v>
      </c>
      <c r="H54" s="219">
        <f t="shared" si="1"/>
        <v>-555</v>
      </c>
      <c r="I54" s="220">
        <f>+F54/C54*100</f>
        <v>8.6763774540848626</v>
      </c>
      <c r="J54" s="220">
        <f>+F54/D54*100</f>
        <v>33.660933660933665</v>
      </c>
      <c r="K54" s="220">
        <f t="shared" si="14"/>
        <v>19.797687861271676</v>
      </c>
    </row>
    <row r="55" spans="1:11" ht="15" customHeight="1" x14ac:dyDescent="0.2">
      <c r="A55" s="231" t="s">
        <v>38</v>
      </c>
      <c r="B55" s="234">
        <v>0</v>
      </c>
      <c r="C55" s="234">
        <v>0</v>
      </c>
      <c r="D55" s="234">
        <v>0</v>
      </c>
      <c r="E55" s="241">
        <v>-18</v>
      </c>
      <c r="F55" s="241">
        <v>-30</v>
      </c>
      <c r="G55" s="219">
        <f t="shared" si="13"/>
        <v>-30</v>
      </c>
      <c r="H55" s="219">
        <f t="shared" si="1"/>
        <v>-12</v>
      </c>
      <c r="I55" s="220">
        <v>0</v>
      </c>
      <c r="J55" s="220">
        <v>0</v>
      </c>
      <c r="K55" s="220">
        <f t="shared" si="14"/>
        <v>166.66666666666669</v>
      </c>
    </row>
    <row r="56" spans="1:11" ht="15" customHeight="1" x14ac:dyDescent="0.2">
      <c r="A56" s="242" t="s">
        <v>39</v>
      </c>
      <c r="B56" s="234">
        <v>2325</v>
      </c>
      <c r="C56" s="234">
        <v>2325</v>
      </c>
      <c r="D56" s="234">
        <v>549</v>
      </c>
      <c r="E56" s="243">
        <v>525</v>
      </c>
      <c r="F56" s="243">
        <v>546</v>
      </c>
      <c r="G56" s="219">
        <f t="shared" si="13"/>
        <v>-3</v>
      </c>
      <c r="H56" s="219">
        <f t="shared" si="1"/>
        <v>21</v>
      </c>
      <c r="I56" s="220">
        <f>+F56/C56*100</f>
        <v>23.483870967741936</v>
      </c>
      <c r="J56" s="220">
        <f>+F56/D56*100</f>
        <v>99.453551912568301</v>
      </c>
      <c r="K56" s="220">
        <f t="shared" si="14"/>
        <v>104</v>
      </c>
    </row>
    <row r="57" spans="1:11" ht="15" customHeight="1" x14ac:dyDescent="0.2">
      <c r="A57" s="242" t="s">
        <v>25</v>
      </c>
      <c r="B57" s="236">
        <f>+B44+B45+B46+B47+B48+B49+B50+B51+B52+B53+B54+B55+B56</f>
        <v>47676</v>
      </c>
      <c r="C57" s="236">
        <f>+C44+C45+C46+C47+C48+C49+C50+C51+C52+C53+C54+C55+C56</f>
        <v>47676</v>
      </c>
      <c r="D57" s="236">
        <f>+D44+D45+D46+D47+D48+D49+D50+D51+D52+D53+D54+D55+D56</f>
        <v>11699</v>
      </c>
      <c r="E57" s="236">
        <f>+E44+E45+E46+E47+E48+E49+E50+E51+E52+E53+E54+E55+E56</f>
        <v>10965</v>
      </c>
      <c r="F57" s="236">
        <f>+F44+F45+F46+F47+F48+F49+F50+F51+F52+F53+F54+F55+F56</f>
        <v>10806</v>
      </c>
      <c r="G57" s="228">
        <f t="shared" si="13"/>
        <v>-893</v>
      </c>
      <c r="H57" s="228">
        <f t="shared" si="1"/>
        <v>-159</v>
      </c>
      <c r="I57" s="229">
        <f>+F57/C57*100</f>
        <v>22.665492071482507</v>
      </c>
      <c r="J57" s="229">
        <f>+F57/D57*100</f>
        <v>92.366868963159249</v>
      </c>
      <c r="K57" s="229">
        <f t="shared" si="14"/>
        <v>98.549931600547197</v>
      </c>
    </row>
    <row r="58" spans="1:11" ht="15" customHeight="1" x14ac:dyDescent="0.2">
      <c r="A58" s="244" t="s">
        <v>40</v>
      </c>
      <c r="B58" s="234"/>
      <c r="C58" s="234"/>
      <c r="D58" s="234"/>
      <c r="E58" s="234"/>
      <c r="F58" s="234"/>
      <c r="G58" s="234"/>
      <c r="H58" s="219"/>
      <c r="I58" s="245"/>
      <c r="J58" s="245"/>
      <c r="K58" s="246"/>
    </row>
    <row r="59" spans="1:11" ht="15" customHeight="1" x14ac:dyDescent="0.2">
      <c r="A59" s="247" t="s">
        <v>41</v>
      </c>
      <c r="B59" s="248">
        <v>2349</v>
      </c>
      <c r="C59" s="248">
        <v>2349</v>
      </c>
      <c r="D59" s="248">
        <v>765</v>
      </c>
      <c r="E59" s="248">
        <v>1185</v>
      </c>
      <c r="F59" s="248">
        <v>1867</v>
      </c>
      <c r="G59" s="219">
        <f>+F59-D59</f>
        <v>1102</v>
      </c>
      <c r="H59" s="219">
        <f t="shared" si="1"/>
        <v>682</v>
      </c>
      <c r="I59" s="220">
        <f>+F59/C59*100</f>
        <v>79.480630055342687</v>
      </c>
      <c r="J59" s="220">
        <f>+F59/D59*100</f>
        <v>244.05228758169937</v>
      </c>
      <c r="K59" s="220">
        <f>+F59/E59*100</f>
        <v>157.55274261603375</v>
      </c>
    </row>
    <row r="60" spans="1:11" ht="15" customHeight="1" x14ac:dyDescent="0.2">
      <c r="A60" s="249" t="s">
        <v>42</v>
      </c>
      <c r="B60" s="250">
        <v>38724</v>
      </c>
      <c r="C60" s="250">
        <v>38724</v>
      </c>
      <c r="D60" s="250">
        <v>9448</v>
      </c>
      <c r="E60" s="250">
        <v>6379</v>
      </c>
      <c r="F60" s="250">
        <v>9173</v>
      </c>
      <c r="G60" s="219">
        <f>+F60-D60</f>
        <v>-275</v>
      </c>
      <c r="H60" s="219">
        <f t="shared" si="1"/>
        <v>2794</v>
      </c>
      <c r="I60" s="220">
        <f>+F60/C60*100</f>
        <v>23.688152050408014</v>
      </c>
      <c r="J60" s="220">
        <f>+F60/D60*100</f>
        <v>97.089331075359866</v>
      </c>
      <c r="K60" s="220">
        <f>+F60/E60*100</f>
        <v>143.79996864712336</v>
      </c>
    </row>
    <row r="61" spans="1:11" ht="15" customHeight="1" x14ac:dyDescent="0.2">
      <c r="A61" s="251" t="s">
        <v>43</v>
      </c>
      <c r="B61" s="252">
        <f>+B59+B60</f>
        <v>41073</v>
      </c>
      <c r="C61" s="252">
        <f>+C59+C60</f>
        <v>41073</v>
      </c>
      <c r="D61" s="252">
        <f>+D59+D60</f>
        <v>10213</v>
      </c>
      <c r="E61" s="252">
        <f>+E59+E60</f>
        <v>7564</v>
      </c>
      <c r="F61" s="252">
        <f>+F59+F60</f>
        <v>11040</v>
      </c>
      <c r="G61" s="228">
        <f>+F61-D61</f>
        <v>827</v>
      </c>
      <c r="H61" s="228">
        <f t="shared" si="1"/>
        <v>3476</v>
      </c>
      <c r="I61" s="229">
        <f>+F61/C61*100</f>
        <v>26.878971587174057</v>
      </c>
      <c r="J61" s="229">
        <f>+F61/D61*100</f>
        <v>108.09752276510329</v>
      </c>
      <c r="K61" s="229">
        <f>+F61/E61*100</f>
        <v>145.95452141723953</v>
      </c>
    </row>
    <row r="62" spans="1:11" ht="18" customHeight="1" x14ac:dyDescent="0.2">
      <c r="A62" s="231" t="s">
        <v>44</v>
      </c>
      <c r="B62" s="231"/>
      <c r="C62" s="231"/>
      <c r="D62" s="231"/>
      <c r="E62" s="231"/>
      <c r="F62" s="231"/>
      <c r="G62" s="231"/>
      <c r="H62" s="219"/>
      <c r="I62" s="245"/>
      <c r="J62" s="245"/>
      <c r="K62" s="246"/>
    </row>
    <row r="63" spans="1:11" ht="14.25" customHeight="1" x14ac:dyDescent="0.2">
      <c r="A63" s="253" t="s">
        <v>45</v>
      </c>
      <c r="B63" s="234">
        <v>170171</v>
      </c>
      <c r="C63" s="234">
        <v>169905</v>
      </c>
      <c r="D63" s="234">
        <v>43938</v>
      </c>
      <c r="E63" s="234">
        <v>38989</v>
      </c>
      <c r="F63" s="234">
        <v>44497</v>
      </c>
      <c r="G63" s="219">
        <f>+F63-D63</f>
        <v>559</v>
      </c>
      <c r="H63" s="219">
        <f t="shared" si="1"/>
        <v>5508</v>
      </c>
      <c r="I63" s="220">
        <f>+F63/C63*100</f>
        <v>26.189341102380741</v>
      </c>
      <c r="J63" s="220">
        <f>+F63/D63*100</f>
        <v>101.27224725749919</v>
      </c>
      <c r="K63" s="220">
        <f>+F63/E63*100</f>
        <v>114.12706147887866</v>
      </c>
    </row>
    <row r="64" spans="1:11" ht="15" customHeight="1" x14ac:dyDescent="0.2">
      <c r="A64" s="253" t="s">
        <v>46</v>
      </c>
      <c r="B64" s="234">
        <v>0</v>
      </c>
      <c r="C64" s="234">
        <v>0</v>
      </c>
      <c r="D64" s="234">
        <v>0</v>
      </c>
      <c r="E64" s="234">
        <v>-39</v>
      </c>
      <c r="F64" s="234">
        <v>-46</v>
      </c>
      <c r="G64" s="219">
        <f>+F64-D64</f>
        <v>-46</v>
      </c>
      <c r="H64" s="219">
        <f t="shared" si="1"/>
        <v>-7</v>
      </c>
      <c r="I64" s="220">
        <v>0</v>
      </c>
      <c r="J64" s="220">
        <v>0</v>
      </c>
      <c r="K64" s="220">
        <f>+F64/E64*100</f>
        <v>117.94871794871796</v>
      </c>
    </row>
    <row r="65" spans="1:11" ht="15" customHeight="1" x14ac:dyDescent="0.2">
      <c r="A65" s="253" t="s">
        <v>47</v>
      </c>
      <c r="B65" s="234">
        <v>0</v>
      </c>
      <c r="C65" s="234">
        <v>0</v>
      </c>
      <c r="D65" s="234">
        <v>0</v>
      </c>
      <c r="E65" s="234">
        <v>6</v>
      </c>
      <c r="F65" s="234">
        <v>8</v>
      </c>
      <c r="G65" s="219">
        <f>+F65-D65</f>
        <v>8</v>
      </c>
      <c r="H65" s="219">
        <f t="shared" si="1"/>
        <v>2</v>
      </c>
      <c r="I65" s="220">
        <v>0</v>
      </c>
      <c r="J65" s="220">
        <v>0</v>
      </c>
      <c r="K65" s="220">
        <f>+F65/E65*100</f>
        <v>133.33333333333331</v>
      </c>
    </row>
    <row r="66" spans="1:11" ht="17.25" customHeight="1" x14ac:dyDescent="0.2">
      <c r="A66" s="254" t="s">
        <v>25</v>
      </c>
      <c r="B66" s="236">
        <f>SUM(B63:B65)</f>
        <v>170171</v>
      </c>
      <c r="C66" s="236">
        <f>SUM(C63:C65)</f>
        <v>169905</v>
      </c>
      <c r="D66" s="236">
        <f>SUM(D63:D65)</f>
        <v>43938</v>
      </c>
      <c r="E66" s="236">
        <f>SUM(E63:E65)</f>
        <v>38956</v>
      </c>
      <c r="F66" s="236">
        <f>SUM(F63:F65)</f>
        <v>44459</v>
      </c>
      <c r="G66" s="228">
        <f>+F66-D66</f>
        <v>521</v>
      </c>
      <c r="H66" s="228">
        <f t="shared" si="1"/>
        <v>5503</v>
      </c>
      <c r="I66" s="229">
        <f>+F66/C66*100</f>
        <v>26.166975662870428</v>
      </c>
      <c r="J66" s="229">
        <f>+F66/D66*100</f>
        <v>101.1857617552005</v>
      </c>
      <c r="K66" s="229">
        <f>+F66/E66*100</f>
        <v>114.12619365437931</v>
      </c>
    </row>
    <row r="68" spans="1:11" ht="15" customHeight="1" x14ac:dyDescent="0.2">
      <c r="F68" s="255"/>
    </row>
    <row r="69" spans="1:11" ht="15" customHeight="1" x14ac:dyDescent="0.2">
      <c r="A69" s="15"/>
    </row>
    <row r="70" spans="1:11" ht="15" customHeight="1" x14ac:dyDescent="0.2">
      <c r="A70" s="15"/>
    </row>
  </sheetData>
  <pageMargins left="0.17" right="0.23" top="1" bottom="1" header="0.4921259845" footer="0.492125984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28"/>
  <sheetViews>
    <sheetView workbookViewId="0">
      <selection activeCell="A6" sqref="A6:E21"/>
    </sheetView>
  </sheetViews>
  <sheetFormatPr defaultColWidth="7.85546875" defaultRowHeight="15" x14ac:dyDescent="0.2"/>
  <cols>
    <col min="1" max="1" width="44.5703125" style="20" customWidth="1"/>
    <col min="2" max="4" width="11.140625" style="20" customWidth="1"/>
    <col min="5" max="5" width="15.85546875" style="20" customWidth="1"/>
    <col min="6" max="6" width="13.42578125" style="20" customWidth="1"/>
    <col min="7" max="7" width="11.28515625" style="20" customWidth="1"/>
    <col min="8" max="16384" width="7.85546875" style="20"/>
  </cols>
  <sheetData>
    <row r="6" spans="1:7" ht="19.5" customHeight="1" x14ac:dyDescent="0.2">
      <c r="A6" s="20" t="s">
        <v>91</v>
      </c>
    </row>
    <row r="7" spans="1:7" x14ac:dyDescent="0.2">
      <c r="E7" s="21" t="s">
        <v>3</v>
      </c>
    </row>
    <row r="8" spans="1:7" ht="35.25" customHeight="1" x14ac:dyDescent="0.2">
      <c r="A8" s="22" t="s">
        <v>1</v>
      </c>
      <c r="B8" s="23" t="s">
        <v>94</v>
      </c>
      <c r="C8" s="23" t="s">
        <v>95</v>
      </c>
      <c r="D8" s="23" t="s">
        <v>154</v>
      </c>
      <c r="E8" s="23" t="s">
        <v>159</v>
      </c>
    </row>
    <row r="9" spans="1:7" x14ac:dyDescent="0.2">
      <c r="A9" s="22" t="s">
        <v>0</v>
      </c>
      <c r="B9" s="24">
        <v>1</v>
      </c>
      <c r="C9" s="24">
        <v>2</v>
      </c>
      <c r="D9" s="24"/>
      <c r="E9" s="24">
        <v>13</v>
      </c>
    </row>
    <row r="10" spans="1:7" ht="22.5" customHeight="1" x14ac:dyDescent="0.2">
      <c r="A10" s="25" t="s">
        <v>48</v>
      </c>
      <c r="B10" s="26">
        <f t="shared" ref="B10:D10" si="0">+B12+B13+B14+B15+B16+B17+B18+B19</f>
        <v>501198</v>
      </c>
      <c r="C10" s="26">
        <f t="shared" si="0"/>
        <v>541583</v>
      </c>
      <c r="D10" s="26">
        <f t="shared" si="0"/>
        <v>573953</v>
      </c>
      <c r="E10" s="26">
        <f>SUM(B10:D10)</f>
        <v>1616734</v>
      </c>
    </row>
    <row r="11" spans="1:7" ht="22.5" customHeight="1" x14ac:dyDescent="0.2">
      <c r="A11" s="25" t="s">
        <v>2</v>
      </c>
      <c r="B11" s="26"/>
      <c r="C11" s="26"/>
      <c r="D11" s="26"/>
      <c r="E11" s="26"/>
    </row>
    <row r="12" spans="1:7" ht="22.5" customHeight="1" x14ac:dyDescent="0.2">
      <c r="A12" s="25" t="s">
        <v>49</v>
      </c>
      <c r="B12" s="26">
        <v>36253</v>
      </c>
      <c r="C12" s="26">
        <v>39972</v>
      </c>
      <c r="D12" s="26">
        <v>40288</v>
      </c>
      <c r="E12" s="26">
        <f t="shared" ref="E12:E21" si="1">SUM(B12:D12)</f>
        <v>116513</v>
      </c>
      <c r="F12" s="27"/>
      <c r="G12" s="28"/>
    </row>
    <row r="13" spans="1:7" ht="22.5" customHeight="1" x14ac:dyDescent="0.2">
      <c r="A13" s="25" t="s">
        <v>50</v>
      </c>
      <c r="B13" s="26">
        <v>367612</v>
      </c>
      <c r="C13" s="26">
        <v>398512</v>
      </c>
      <c r="D13" s="26">
        <v>420524</v>
      </c>
      <c r="E13" s="26">
        <f t="shared" si="1"/>
        <v>1186648</v>
      </c>
      <c r="F13" s="27"/>
      <c r="G13" s="28"/>
    </row>
    <row r="14" spans="1:7" ht="22.5" customHeight="1" x14ac:dyDescent="0.2">
      <c r="A14" s="25" t="s">
        <v>51</v>
      </c>
      <c r="B14" s="26">
        <v>68335</v>
      </c>
      <c r="C14" s="26">
        <v>74552</v>
      </c>
      <c r="D14" s="26">
        <v>78769</v>
      </c>
      <c r="E14" s="26">
        <f t="shared" si="1"/>
        <v>221656</v>
      </c>
      <c r="F14" s="29"/>
      <c r="G14" s="28"/>
    </row>
    <row r="15" spans="1:7" ht="22.5" customHeight="1" x14ac:dyDescent="0.2">
      <c r="A15" s="25" t="s">
        <v>52</v>
      </c>
      <c r="B15" s="26">
        <v>3607</v>
      </c>
      <c r="C15" s="26">
        <v>3488</v>
      </c>
      <c r="D15" s="26">
        <v>3711</v>
      </c>
      <c r="E15" s="26">
        <f t="shared" si="1"/>
        <v>10806</v>
      </c>
      <c r="F15" s="29"/>
      <c r="G15" s="28"/>
    </row>
    <row r="16" spans="1:7" ht="22.5" customHeight="1" x14ac:dyDescent="0.2">
      <c r="A16" s="25" t="s">
        <v>53</v>
      </c>
      <c r="B16" s="26">
        <v>2423</v>
      </c>
      <c r="C16" s="26">
        <v>1007</v>
      </c>
      <c r="D16" s="26">
        <v>7610</v>
      </c>
      <c r="E16" s="26">
        <f t="shared" si="1"/>
        <v>11040</v>
      </c>
      <c r="F16" s="29"/>
      <c r="G16" s="28"/>
    </row>
    <row r="17" spans="1:9" ht="22.5" customHeight="1" x14ac:dyDescent="0.2">
      <c r="A17" s="25" t="s">
        <v>54</v>
      </c>
      <c r="B17" s="26">
        <v>14361</v>
      </c>
      <c r="C17" s="26">
        <v>15389</v>
      </c>
      <c r="D17" s="26">
        <v>14709</v>
      </c>
      <c r="E17" s="26">
        <f t="shared" si="1"/>
        <v>44459</v>
      </c>
      <c r="F17" s="29"/>
      <c r="G17" s="28"/>
    </row>
    <row r="18" spans="1:9" ht="22.5" customHeight="1" x14ac:dyDescent="0.2">
      <c r="A18" s="25" t="s">
        <v>83</v>
      </c>
      <c r="B18" s="26">
        <v>0</v>
      </c>
      <c r="C18" s="26">
        <v>0</v>
      </c>
      <c r="D18" s="26">
        <v>0</v>
      </c>
      <c r="E18" s="26">
        <f t="shared" si="1"/>
        <v>0</v>
      </c>
      <c r="G18" s="28"/>
    </row>
    <row r="19" spans="1:9" ht="22.5" customHeight="1" x14ac:dyDescent="0.2">
      <c r="A19" s="25" t="s">
        <v>55</v>
      </c>
      <c r="B19" s="26">
        <v>8607</v>
      </c>
      <c r="C19" s="26">
        <f>+C20+C21</f>
        <v>8663</v>
      </c>
      <c r="D19" s="26">
        <v>8342</v>
      </c>
      <c r="E19" s="26">
        <f t="shared" si="1"/>
        <v>25612</v>
      </c>
      <c r="F19" s="29"/>
      <c r="G19" s="28"/>
      <c r="H19" s="27"/>
    </row>
    <row r="20" spans="1:9" ht="22.5" customHeight="1" x14ac:dyDescent="0.2">
      <c r="A20" s="25" t="s">
        <v>56</v>
      </c>
      <c r="B20" s="26">
        <v>40</v>
      </c>
      <c r="C20" s="26">
        <v>146</v>
      </c>
      <c r="D20" s="26">
        <v>5</v>
      </c>
      <c r="E20" s="26">
        <f t="shared" si="1"/>
        <v>191</v>
      </c>
      <c r="F20" s="29"/>
      <c r="G20" s="28"/>
      <c r="H20" s="27"/>
      <c r="I20" s="27"/>
    </row>
    <row r="21" spans="1:9" ht="22.5" customHeight="1" x14ac:dyDescent="0.2">
      <c r="A21" s="25" t="s">
        <v>57</v>
      </c>
      <c r="B21" s="26">
        <v>8567</v>
      </c>
      <c r="C21" s="26">
        <v>8517</v>
      </c>
      <c r="D21" s="26">
        <v>8337</v>
      </c>
      <c r="E21" s="26">
        <f t="shared" si="1"/>
        <v>25421</v>
      </c>
      <c r="F21" s="29"/>
      <c r="G21" s="28"/>
      <c r="H21" s="27"/>
    </row>
    <row r="22" spans="1:9" ht="15.75" customHeight="1" x14ac:dyDescent="0.2">
      <c r="D22" s="27"/>
      <c r="E22" s="27"/>
    </row>
    <row r="23" spans="1:9" ht="15.75" customHeight="1" x14ac:dyDescent="0.2">
      <c r="E23" s="27"/>
    </row>
    <row r="24" spans="1:9" ht="15.75" customHeight="1" x14ac:dyDescent="0.2">
      <c r="A24" s="30"/>
    </row>
    <row r="25" spans="1:9" ht="15.75" customHeight="1" x14ac:dyDescent="0.2">
      <c r="A25" s="30"/>
    </row>
    <row r="26" spans="1:9" ht="15.75" customHeight="1" x14ac:dyDescent="0.2">
      <c r="A26" s="31"/>
    </row>
    <row r="27" spans="1:9" ht="15.75" customHeight="1" x14ac:dyDescent="0.2"/>
    <row r="28" spans="1:9" ht="15.75" customHeight="1" x14ac:dyDescent="0.2"/>
  </sheetData>
  <phoneticPr fontId="9" type="noConversion"/>
  <printOptions horizontalCentered="1"/>
  <pageMargins left="0.4" right="0.27559055118110237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opLeftCell="A5" workbookViewId="0">
      <selection activeCell="C35" sqref="C35"/>
    </sheetView>
  </sheetViews>
  <sheetFormatPr defaultRowHeight="12.75" x14ac:dyDescent="0.2"/>
  <cols>
    <col min="1" max="1" width="73.85546875" customWidth="1"/>
    <col min="2" max="3" width="14.140625" style="116" customWidth="1"/>
    <col min="4" max="4" width="13.7109375" style="117" customWidth="1"/>
    <col min="5" max="6" width="8.85546875" customWidth="1"/>
    <col min="257" max="257" width="68.42578125" customWidth="1"/>
    <col min="258" max="259" width="14.140625" customWidth="1"/>
    <col min="260" max="260" width="13.7109375" customWidth="1"/>
    <col min="261" max="262" width="8.85546875" customWidth="1"/>
    <col min="513" max="513" width="68.42578125" customWidth="1"/>
    <col min="514" max="515" width="14.140625" customWidth="1"/>
    <col min="516" max="516" width="13.7109375" customWidth="1"/>
    <col min="517" max="518" width="8.85546875" customWidth="1"/>
    <col min="769" max="769" width="68.42578125" customWidth="1"/>
    <col min="770" max="771" width="14.140625" customWidth="1"/>
    <col min="772" max="772" width="13.7109375" customWidth="1"/>
    <col min="773" max="774" width="8.85546875" customWidth="1"/>
    <col min="1025" max="1025" width="68.42578125" customWidth="1"/>
    <col min="1026" max="1027" width="14.140625" customWidth="1"/>
    <col min="1028" max="1028" width="13.7109375" customWidth="1"/>
    <col min="1029" max="1030" width="8.85546875" customWidth="1"/>
    <col min="1281" max="1281" width="68.42578125" customWidth="1"/>
    <col min="1282" max="1283" width="14.140625" customWidth="1"/>
    <col min="1284" max="1284" width="13.7109375" customWidth="1"/>
    <col min="1285" max="1286" width="8.85546875" customWidth="1"/>
    <col min="1537" max="1537" width="68.42578125" customWidth="1"/>
    <col min="1538" max="1539" width="14.140625" customWidth="1"/>
    <col min="1540" max="1540" width="13.7109375" customWidth="1"/>
    <col min="1541" max="1542" width="8.85546875" customWidth="1"/>
    <col min="1793" max="1793" width="68.42578125" customWidth="1"/>
    <col min="1794" max="1795" width="14.140625" customWidth="1"/>
    <col min="1796" max="1796" width="13.7109375" customWidth="1"/>
    <col min="1797" max="1798" width="8.85546875" customWidth="1"/>
    <col min="2049" max="2049" width="68.42578125" customWidth="1"/>
    <col min="2050" max="2051" width="14.140625" customWidth="1"/>
    <col min="2052" max="2052" width="13.7109375" customWidth="1"/>
    <col min="2053" max="2054" width="8.85546875" customWidth="1"/>
    <col min="2305" max="2305" width="68.42578125" customWidth="1"/>
    <col min="2306" max="2307" width="14.140625" customWidth="1"/>
    <col min="2308" max="2308" width="13.7109375" customWidth="1"/>
    <col min="2309" max="2310" width="8.85546875" customWidth="1"/>
    <col min="2561" max="2561" width="68.42578125" customWidth="1"/>
    <col min="2562" max="2563" width="14.140625" customWidth="1"/>
    <col min="2564" max="2564" width="13.7109375" customWidth="1"/>
    <col min="2565" max="2566" width="8.85546875" customWidth="1"/>
    <col min="2817" max="2817" width="68.42578125" customWidth="1"/>
    <col min="2818" max="2819" width="14.140625" customWidth="1"/>
    <col min="2820" max="2820" width="13.7109375" customWidth="1"/>
    <col min="2821" max="2822" width="8.85546875" customWidth="1"/>
    <col min="3073" max="3073" width="68.42578125" customWidth="1"/>
    <col min="3074" max="3075" width="14.140625" customWidth="1"/>
    <col min="3076" max="3076" width="13.7109375" customWidth="1"/>
    <col min="3077" max="3078" width="8.85546875" customWidth="1"/>
    <col min="3329" max="3329" width="68.42578125" customWidth="1"/>
    <col min="3330" max="3331" width="14.140625" customWidth="1"/>
    <col min="3332" max="3332" width="13.7109375" customWidth="1"/>
    <col min="3333" max="3334" width="8.85546875" customWidth="1"/>
    <col min="3585" max="3585" width="68.42578125" customWidth="1"/>
    <col min="3586" max="3587" width="14.140625" customWidth="1"/>
    <col min="3588" max="3588" width="13.7109375" customWidth="1"/>
    <col min="3589" max="3590" width="8.85546875" customWidth="1"/>
    <col min="3841" max="3841" width="68.42578125" customWidth="1"/>
    <col min="3842" max="3843" width="14.140625" customWidth="1"/>
    <col min="3844" max="3844" width="13.7109375" customWidth="1"/>
    <col min="3845" max="3846" width="8.85546875" customWidth="1"/>
    <col min="4097" max="4097" width="68.42578125" customWidth="1"/>
    <col min="4098" max="4099" width="14.140625" customWidth="1"/>
    <col min="4100" max="4100" width="13.7109375" customWidth="1"/>
    <col min="4101" max="4102" width="8.85546875" customWidth="1"/>
    <col min="4353" max="4353" width="68.42578125" customWidth="1"/>
    <col min="4354" max="4355" width="14.140625" customWidth="1"/>
    <col min="4356" max="4356" width="13.7109375" customWidth="1"/>
    <col min="4357" max="4358" width="8.85546875" customWidth="1"/>
    <col min="4609" max="4609" width="68.42578125" customWidth="1"/>
    <col min="4610" max="4611" width="14.140625" customWidth="1"/>
    <col min="4612" max="4612" width="13.7109375" customWidth="1"/>
    <col min="4613" max="4614" width="8.85546875" customWidth="1"/>
    <col min="4865" max="4865" width="68.42578125" customWidth="1"/>
    <col min="4866" max="4867" width="14.140625" customWidth="1"/>
    <col min="4868" max="4868" width="13.7109375" customWidth="1"/>
    <col min="4869" max="4870" width="8.85546875" customWidth="1"/>
    <col min="5121" max="5121" width="68.42578125" customWidth="1"/>
    <col min="5122" max="5123" width="14.140625" customWidth="1"/>
    <col min="5124" max="5124" width="13.7109375" customWidth="1"/>
    <col min="5125" max="5126" width="8.85546875" customWidth="1"/>
    <col min="5377" max="5377" width="68.42578125" customWidth="1"/>
    <col min="5378" max="5379" width="14.140625" customWidth="1"/>
    <col min="5380" max="5380" width="13.7109375" customWidth="1"/>
    <col min="5381" max="5382" width="8.85546875" customWidth="1"/>
    <col min="5633" max="5633" width="68.42578125" customWidth="1"/>
    <col min="5634" max="5635" width="14.140625" customWidth="1"/>
    <col min="5636" max="5636" width="13.7109375" customWidth="1"/>
    <col min="5637" max="5638" width="8.85546875" customWidth="1"/>
    <col min="5889" max="5889" width="68.42578125" customWidth="1"/>
    <col min="5890" max="5891" width="14.140625" customWidth="1"/>
    <col min="5892" max="5892" width="13.7109375" customWidth="1"/>
    <col min="5893" max="5894" width="8.85546875" customWidth="1"/>
    <col min="6145" max="6145" width="68.42578125" customWidth="1"/>
    <col min="6146" max="6147" width="14.140625" customWidth="1"/>
    <col min="6148" max="6148" width="13.7109375" customWidth="1"/>
    <col min="6149" max="6150" width="8.85546875" customWidth="1"/>
    <col min="6401" max="6401" width="68.42578125" customWidth="1"/>
    <col min="6402" max="6403" width="14.140625" customWidth="1"/>
    <col min="6404" max="6404" width="13.7109375" customWidth="1"/>
    <col min="6405" max="6406" width="8.85546875" customWidth="1"/>
    <col min="6657" max="6657" width="68.42578125" customWidth="1"/>
    <col min="6658" max="6659" width="14.140625" customWidth="1"/>
    <col min="6660" max="6660" width="13.7109375" customWidth="1"/>
    <col min="6661" max="6662" width="8.85546875" customWidth="1"/>
    <col min="6913" max="6913" width="68.42578125" customWidth="1"/>
    <col min="6914" max="6915" width="14.140625" customWidth="1"/>
    <col min="6916" max="6916" width="13.7109375" customWidth="1"/>
    <col min="6917" max="6918" width="8.85546875" customWidth="1"/>
    <col min="7169" max="7169" width="68.42578125" customWidth="1"/>
    <col min="7170" max="7171" width="14.140625" customWidth="1"/>
    <col min="7172" max="7172" width="13.7109375" customWidth="1"/>
    <col min="7173" max="7174" width="8.85546875" customWidth="1"/>
    <col min="7425" max="7425" width="68.42578125" customWidth="1"/>
    <col min="7426" max="7427" width="14.140625" customWidth="1"/>
    <col min="7428" max="7428" width="13.7109375" customWidth="1"/>
    <col min="7429" max="7430" width="8.85546875" customWidth="1"/>
    <col min="7681" max="7681" width="68.42578125" customWidth="1"/>
    <col min="7682" max="7683" width="14.140625" customWidth="1"/>
    <col min="7684" max="7684" width="13.7109375" customWidth="1"/>
    <col min="7685" max="7686" width="8.85546875" customWidth="1"/>
    <col min="7937" max="7937" width="68.42578125" customWidth="1"/>
    <col min="7938" max="7939" width="14.140625" customWidth="1"/>
    <col min="7940" max="7940" width="13.7109375" customWidth="1"/>
    <col min="7941" max="7942" width="8.85546875" customWidth="1"/>
    <col min="8193" max="8193" width="68.42578125" customWidth="1"/>
    <col min="8194" max="8195" width="14.140625" customWidth="1"/>
    <col min="8196" max="8196" width="13.7109375" customWidth="1"/>
    <col min="8197" max="8198" width="8.85546875" customWidth="1"/>
    <col min="8449" max="8449" width="68.42578125" customWidth="1"/>
    <col min="8450" max="8451" width="14.140625" customWidth="1"/>
    <col min="8452" max="8452" width="13.7109375" customWidth="1"/>
    <col min="8453" max="8454" width="8.85546875" customWidth="1"/>
    <col min="8705" max="8705" width="68.42578125" customWidth="1"/>
    <col min="8706" max="8707" width="14.140625" customWidth="1"/>
    <col min="8708" max="8708" width="13.7109375" customWidth="1"/>
    <col min="8709" max="8710" width="8.85546875" customWidth="1"/>
    <col min="8961" max="8961" width="68.42578125" customWidth="1"/>
    <col min="8962" max="8963" width="14.140625" customWidth="1"/>
    <col min="8964" max="8964" width="13.7109375" customWidth="1"/>
    <col min="8965" max="8966" width="8.85546875" customWidth="1"/>
    <col min="9217" max="9217" width="68.42578125" customWidth="1"/>
    <col min="9218" max="9219" width="14.140625" customWidth="1"/>
    <col min="9220" max="9220" width="13.7109375" customWidth="1"/>
    <col min="9221" max="9222" width="8.85546875" customWidth="1"/>
    <col min="9473" max="9473" width="68.42578125" customWidth="1"/>
    <col min="9474" max="9475" width="14.140625" customWidth="1"/>
    <col min="9476" max="9476" width="13.7109375" customWidth="1"/>
    <col min="9477" max="9478" width="8.85546875" customWidth="1"/>
    <col min="9729" max="9729" width="68.42578125" customWidth="1"/>
    <col min="9730" max="9731" width="14.140625" customWidth="1"/>
    <col min="9732" max="9732" width="13.7109375" customWidth="1"/>
    <col min="9733" max="9734" width="8.85546875" customWidth="1"/>
    <col min="9985" max="9985" width="68.42578125" customWidth="1"/>
    <col min="9986" max="9987" width="14.140625" customWidth="1"/>
    <col min="9988" max="9988" width="13.7109375" customWidth="1"/>
    <col min="9989" max="9990" width="8.85546875" customWidth="1"/>
    <col min="10241" max="10241" width="68.42578125" customWidth="1"/>
    <col min="10242" max="10243" width="14.140625" customWidth="1"/>
    <col min="10244" max="10244" width="13.7109375" customWidth="1"/>
    <col min="10245" max="10246" width="8.85546875" customWidth="1"/>
    <col min="10497" max="10497" width="68.42578125" customWidth="1"/>
    <col min="10498" max="10499" width="14.140625" customWidth="1"/>
    <col min="10500" max="10500" width="13.7109375" customWidth="1"/>
    <col min="10501" max="10502" width="8.85546875" customWidth="1"/>
    <col min="10753" max="10753" width="68.42578125" customWidth="1"/>
    <col min="10754" max="10755" width="14.140625" customWidth="1"/>
    <col min="10756" max="10756" width="13.7109375" customWidth="1"/>
    <col min="10757" max="10758" width="8.85546875" customWidth="1"/>
    <col min="11009" max="11009" width="68.42578125" customWidth="1"/>
    <col min="11010" max="11011" width="14.140625" customWidth="1"/>
    <col min="11012" max="11012" width="13.7109375" customWidth="1"/>
    <col min="11013" max="11014" width="8.85546875" customWidth="1"/>
    <col min="11265" max="11265" width="68.42578125" customWidth="1"/>
    <col min="11266" max="11267" width="14.140625" customWidth="1"/>
    <col min="11268" max="11268" width="13.7109375" customWidth="1"/>
    <col min="11269" max="11270" width="8.85546875" customWidth="1"/>
    <col min="11521" max="11521" width="68.42578125" customWidth="1"/>
    <col min="11522" max="11523" width="14.140625" customWidth="1"/>
    <col min="11524" max="11524" width="13.7109375" customWidth="1"/>
    <col min="11525" max="11526" width="8.85546875" customWidth="1"/>
    <col min="11777" max="11777" width="68.42578125" customWidth="1"/>
    <col min="11778" max="11779" width="14.140625" customWidth="1"/>
    <col min="11780" max="11780" width="13.7109375" customWidth="1"/>
    <col min="11781" max="11782" width="8.85546875" customWidth="1"/>
    <col min="12033" max="12033" width="68.42578125" customWidth="1"/>
    <col min="12034" max="12035" width="14.140625" customWidth="1"/>
    <col min="12036" max="12036" width="13.7109375" customWidth="1"/>
    <col min="12037" max="12038" width="8.85546875" customWidth="1"/>
    <col min="12289" max="12289" width="68.42578125" customWidth="1"/>
    <col min="12290" max="12291" width="14.140625" customWidth="1"/>
    <col min="12292" max="12292" width="13.7109375" customWidth="1"/>
    <col min="12293" max="12294" width="8.85546875" customWidth="1"/>
    <col min="12545" max="12545" width="68.42578125" customWidth="1"/>
    <col min="12546" max="12547" width="14.140625" customWidth="1"/>
    <col min="12548" max="12548" width="13.7109375" customWidth="1"/>
    <col min="12549" max="12550" width="8.85546875" customWidth="1"/>
    <col min="12801" max="12801" width="68.42578125" customWidth="1"/>
    <col min="12802" max="12803" width="14.140625" customWidth="1"/>
    <col min="12804" max="12804" width="13.7109375" customWidth="1"/>
    <col min="12805" max="12806" width="8.85546875" customWidth="1"/>
    <col min="13057" max="13057" width="68.42578125" customWidth="1"/>
    <col min="13058" max="13059" width="14.140625" customWidth="1"/>
    <col min="13060" max="13060" width="13.7109375" customWidth="1"/>
    <col min="13061" max="13062" width="8.85546875" customWidth="1"/>
    <col min="13313" max="13313" width="68.42578125" customWidth="1"/>
    <col min="13314" max="13315" width="14.140625" customWidth="1"/>
    <col min="13316" max="13316" width="13.7109375" customWidth="1"/>
    <col min="13317" max="13318" width="8.85546875" customWidth="1"/>
    <col min="13569" max="13569" width="68.42578125" customWidth="1"/>
    <col min="13570" max="13571" width="14.140625" customWidth="1"/>
    <col min="13572" max="13572" width="13.7109375" customWidth="1"/>
    <col min="13573" max="13574" width="8.85546875" customWidth="1"/>
    <col min="13825" max="13825" width="68.42578125" customWidth="1"/>
    <col min="13826" max="13827" width="14.140625" customWidth="1"/>
    <col min="13828" max="13828" width="13.7109375" customWidth="1"/>
    <col min="13829" max="13830" width="8.85546875" customWidth="1"/>
    <col min="14081" max="14081" width="68.42578125" customWidth="1"/>
    <col min="14082" max="14083" width="14.140625" customWidth="1"/>
    <col min="14084" max="14084" width="13.7109375" customWidth="1"/>
    <col min="14085" max="14086" width="8.85546875" customWidth="1"/>
    <col min="14337" max="14337" width="68.42578125" customWidth="1"/>
    <col min="14338" max="14339" width="14.140625" customWidth="1"/>
    <col min="14340" max="14340" width="13.7109375" customWidth="1"/>
    <col min="14341" max="14342" width="8.85546875" customWidth="1"/>
    <col min="14593" max="14593" width="68.42578125" customWidth="1"/>
    <col min="14594" max="14595" width="14.140625" customWidth="1"/>
    <col min="14596" max="14596" width="13.7109375" customWidth="1"/>
    <col min="14597" max="14598" width="8.85546875" customWidth="1"/>
    <col min="14849" max="14849" width="68.42578125" customWidth="1"/>
    <col min="14850" max="14851" width="14.140625" customWidth="1"/>
    <col min="14852" max="14852" width="13.7109375" customWidth="1"/>
    <col min="14853" max="14854" width="8.85546875" customWidth="1"/>
    <col min="15105" max="15105" width="68.42578125" customWidth="1"/>
    <col min="15106" max="15107" width="14.140625" customWidth="1"/>
    <col min="15108" max="15108" width="13.7109375" customWidth="1"/>
    <col min="15109" max="15110" width="8.85546875" customWidth="1"/>
    <col min="15361" max="15361" width="68.42578125" customWidth="1"/>
    <col min="15362" max="15363" width="14.140625" customWidth="1"/>
    <col min="15364" max="15364" width="13.7109375" customWidth="1"/>
    <col min="15365" max="15366" width="8.85546875" customWidth="1"/>
    <col min="15617" max="15617" width="68.42578125" customWidth="1"/>
    <col min="15618" max="15619" width="14.140625" customWidth="1"/>
    <col min="15620" max="15620" width="13.7109375" customWidth="1"/>
    <col min="15621" max="15622" width="8.85546875" customWidth="1"/>
    <col min="15873" max="15873" width="68.42578125" customWidth="1"/>
    <col min="15874" max="15875" width="14.140625" customWidth="1"/>
    <col min="15876" max="15876" width="13.7109375" customWidth="1"/>
    <col min="15877" max="15878" width="8.85546875" customWidth="1"/>
    <col min="16129" max="16129" width="68.42578125" customWidth="1"/>
    <col min="16130" max="16131" width="14.140625" customWidth="1"/>
    <col min="16132" max="16132" width="13.7109375" customWidth="1"/>
    <col min="16133" max="16134" width="8.85546875" customWidth="1"/>
  </cols>
  <sheetData>
    <row r="1" spans="1:6" x14ac:dyDescent="0.2">
      <c r="F1" s="118"/>
    </row>
    <row r="4" spans="1:6" x14ac:dyDescent="0.2">
      <c r="A4" s="170" t="s">
        <v>161</v>
      </c>
    </row>
    <row r="5" spans="1:6" x14ac:dyDescent="0.2">
      <c r="A5" s="119"/>
    </row>
    <row r="6" spans="1:6" x14ac:dyDescent="0.2">
      <c r="A6" s="119"/>
    </row>
    <row r="7" spans="1:6" x14ac:dyDescent="0.2">
      <c r="A7" t="s">
        <v>162</v>
      </c>
      <c r="C7" s="120"/>
      <c r="F7" s="118" t="s">
        <v>3</v>
      </c>
    </row>
    <row r="8" spans="1:6" s="12" customFormat="1" ht="51" x14ac:dyDescent="0.2">
      <c r="A8" s="121" t="s">
        <v>1</v>
      </c>
      <c r="B8" s="122" t="s">
        <v>89</v>
      </c>
      <c r="C8" s="122" t="s">
        <v>193</v>
      </c>
      <c r="D8" s="123" t="s">
        <v>163</v>
      </c>
      <c r="E8" s="169" t="s">
        <v>164</v>
      </c>
      <c r="F8" s="169" t="s">
        <v>194</v>
      </c>
    </row>
    <row r="9" spans="1:6" s="126" customFormat="1" x14ac:dyDescent="0.2">
      <c r="A9" s="121" t="s">
        <v>0</v>
      </c>
      <c r="B9" s="122" t="s">
        <v>165</v>
      </c>
      <c r="C9" s="122" t="s">
        <v>166</v>
      </c>
      <c r="D9" s="124">
        <v>3</v>
      </c>
      <c r="E9" s="124">
        <v>4</v>
      </c>
      <c r="F9" s="125">
        <v>5</v>
      </c>
    </row>
    <row r="10" spans="1:6" x14ac:dyDescent="0.2">
      <c r="A10" s="127" t="s">
        <v>167</v>
      </c>
      <c r="B10" s="128">
        <v>44847</v>
      </c>
      <c r="C10" s="128">
        <v>11211.84</v>
      </c>
      <c r="D10" s="129">
        <v>11212</v>
      </c>
      <c r="E10" s="130">
        <v>25.000557450888579</v>
      </c>
      <c r="F10" s="131">
        <v>100.00142706281932</v>
      </c>
    </row>
    <row r="11" spans="1:6" x14ac:dyDescent="0.2">
      <c r="A11" s="132"/>
      <c r="B11" s="133"/>
      <c r="C11" s="133"/>
      <c r="D11" s="134"/>
      <c r="E11" s="135"/>
      <c r="F11" s="131"/>
    </row>
    <row r="12" spans="1:6" x14ac:dyDescent="0.2">
      <c r="A12" s="132" t="s">
        <v>168</v>
      </c>
      <c r="B12" s="136">
        <v>44847</v>
      </c>
      <c r="C12" s="136">
        <v>11211.84</v>
      </c>
      <c r="D12" s="136">
        <v>12314</v>
      </c>
      <c r="E12" s="135">
        <v>27.457800967734741</v>
      </c>
      <c r="F12" s="131">
        <v>109.83032223078459</v>
      </c>
    </row>
    <row r="13" spans="1:6" x14ac:dyDescent="0.2">
      <c r="A13" s="132" t="s">
        <v>2</v>
      </c>
      <c r="B13" s="133"/>
      <c r="C13" s="133" t="s">
        <v>169</v>
      </c>
      <c r="D13" s="134"/>
      <c r="E13" s="135"/>
      <c r="F13" s="131"/>
    </row>
    <row r="14" spans="1:6" x14ac:dyDescent="0.2">
      <c r="A14" s="132" t="s">
        <v>170</v>
      </c>
      <c r="B14" s="133">
        <v>294</v>
      </c>
      <c r="C14" s="133">
        <v>73.47</v>
      </c>
      <c r="D14" s="134">
        <v>77</v>
      </c>
      <c r="E14" s="135">
        <v>26.190476190476193</v>
      </c>
      <c r="F14" s="131">
        <v>104.80468218320402</v>
      </c>
    </row>
    <row r="15" spans="1:6" x14ac:dyDescent="0.2">
      <c r="A15" s="132" t="s">
        <v>171</v>
      </c>
      <c r="B15" s="133">
        <v>5565</v>
      </c>
      <c r="C15" s="133">
        <v>1391.25</v>
      </c>
      <c r="D15" s="134">
        <v>1567</v>
      </c>
      <c r="E15" s="135">
        <v>28.158131176999103</v>
      </c>
      <c r="F15" s="131">
        <v>112.63252470799641</v>
      </c>
    </row>
    <row r="16" spans="1:6" x14ac:dyDescent="0.2">
      <c r="A16" s="132" t="s">
        <v>172</v>
      </c>
      <c r="B16" s="133">
        <v>194</v>
      </c>
      <c r="C16" s="133">
        <v>48.54</v>
      </c>
      <c r="D16" s="134">
        <v>41</v>
      </c>
      <c r="E16" s="135">
        <v>21.134020618556701</v>
      </c>
      <c r="F16" s="131">
        <v>84.466419447878039</v>
      </c>
    </row>
    <row r="17" spans="1:7" x14ac:dyDescent="0.2">
      <c r="A17" s="132" t="s">
        <v>173</v>
      </c>
      <c r="B17" s="133">
        <v>5066</v>
      </c>
      <c r="C17" s="133">
        <v>1266.51</v>
      </c>
      <c r="D17" s="134">
        <v>1443</v>
      </c>
      <c r="E17" s="135">
        <v>28.484011054086061</v>
      </c>
      <c r="F17" s="131">
        <v>113.93514460999124</v>
      </c>
    </row>
    <row r="18" spans="1:7" x14ac:dyDescent="0.2">
      <c r="A18" s="137" t="s">
        <v>174</v>
      </c>
      <c r="B18" s="133">
        <v>7897</v>
      </c>
      <c r="C18" s="133">
        <v>1974.33</v>
      </c>
      <c r="D18" s="134">
        <v>2224</v>
      </c>
      <c r="E18" s="135">
        <v>28.162593389894898</v>
      </c>
      <c r="F18" s="131">
        <v>112.64580895797562</v>
      </c>
    </row>
    <row r="19" spans="1:7" x14ac:dyDescent="0.2">
      <c r="A19" s="132" t="s">
        <v>175</v>
      </c>
      <c r="B19" s="133">
        <v>0</v>
      </c>
      <c r="C19" s="133">
        <v>0</v>
      </c>
      <c r="D19" s="134">
        <v>0</v>
      </c>
      <c r="E19" s="135">
        <v>0</v>
      </c>
      <c r="F19" s="131">
        <v>0</v>
      </c>
    </row>
    <row r="20" spans="1:7" ht="25.5" x14ac:dyDescent="0.2">
      <c r="A20" s="138" t="s">
        <v>176</v>
      </c>
      <c r="B20" s="133">
        <v>362.22565753566346</v>
      </c>
      <c r="C20" s="133">
        <v>90.547358742477456</v>
      </c>
      <c r="D20" s="134">
        <v>90</v>
      </c>
      <c r="E20" s="135">
        <v>24.84639012385226</v>
      </c>
      <c r="F20" s="131">
        <v>99.395500045413613</v>
      </c>
      <c r="G20" s="139"/>
    </row>
    <row r="21" spans="1:7" ht="38.25" x14ac:dyDescent="0.2">
      <c r="A21" s="138" t="s">
        <v>177</v>
      </c>
      <c r="B21" s="133">
        <v>36.737302092616375</v>
      </c>
      <c r="C21" s="133">
        <v>9.1834070906017811</v>
      </c>
      <c r="D21" s="134">
        <v>9</v>
      </c>
      <c r="E21" s="135">
        <v>24.498260588952885</v>
      </c>
      <c r="F21" s="131">
        <v>98.0028426400755</v>
      </c>
    </row>
    <row r="22" spans="1:7" ht="25.5" x14ac:dyDescent="0.2">
      <c r="A22" s="138" t="s">
        <v>178</v>
      </c>
      <c r="B22" s="133">
        <v>1.0370403717202465</v>
      </c>
      <c r="C22" s="133">
        <v>0.25923416692076873</v>
      </c>
      <c r="D22" s="134">
        <v>0</v>
      </c>
      <c r="E22" s="135">
        <v>0</v>
      </c>
      <c r="F22" s="131">
        <v>0</v>
      </c>
    </row>
    <row r="23" spans="1:7" x14ac:dyDescent="0.2">
      <c r="A23" s="132" t="s">
        <v>179</v>
      </c>
      <c r="B23" s="133">
        <v>300</v>
      </c>
      <c r="C23" s="133">
        <v>75</v>
      </c>
      <c r="D23" s="134">
        <v>87</v>
      </c>
      <c r="E23" s="135">
        <v>28.999999999999996</v>
      </c>
      <c r="F23" s="131">
        <v>115.99999999999999</v>
      </c>
    </row>
    <row r="24" spans="1:7" x14ac:dyDescent="0.2">
      <c r="A24" s="132" t="s">
        <v>180</v>
      </c>
      <c r="B24" s="133">
        <v>0</v>
      </c>
      <c r="C24" s="133">
        <v>0</v>
      </c>
      <c r="D24" s="134">
        <v>2</v>
      </c>
      <c r="E24" s="140" t="s">
        <v>181</v>
      </c>
      <c r="F24" s="141" t="s">
        <v>181</v>
      </c>
    </row>
    <row r="25" spans="1:7" x14ac:dyDescent="0.2">
      <c r="A25" s="142" t="s">
        <v>182</v>
      </c>
      <c r="B25" s="133">
        <v>0</v>
      </c>
      <c r="C25" s="133">
        <v>0</v>
      </c>
      <c r="D25" s="134">
        <v>751</v>
      </c>
      <c r="E25" s="140" t="s">
        <v>181</v>
      </c>
      <c r="F25" s="141" t="s">
        <v>181</v>
      </c>
    </row>
    <row r="26" spans="1:7" ht="25.5" x14ac:dyDescent="0.2">
      <c r="A26" s="143" t="s">
        <v>183</v>
      </c>
      <c r="B26" s="144">
        <v>3070</v>
      </c>
      <c r="C26" s="145">
        <v>767.61</v>
      </c>
      <c r="D26" s="146">
        <v>776</v>
      </c>
      <c r="E26" s="147">
        <v>25.276872964169385</v>
      </c>
      <c r="F26" s="148">
        <v>101.09300295723089</v>
      </c>
    </row>
    <row r="27" spans="1:7" hidden="1" x14ac:dyDescent="0.2">
      <c r="A27" s="143"/>
      <c r="B27" s="144"/>
      <c r="C27" s="133">
        <v>0</v>
      </c>
      <c r="D27" s="146"/>
      <c r="E27" s="149"/>
      <c r="F27" s="150"/>
    </row>
    <row r="28" spans="1:7" ht="13.5" thickBot="1" x14ac:dyDescent="0.25">
      <c r="A28" s="151" t="s">
        <v>184</v>
      </c>
      <c r="B28" s="152">
        <v>22061</v>
      </c>
      <c r="C28" s="153">
        <v>5515.14</v>
      </c>
      <c r="D28" s="154">
        <v>5247</v>
      </c>
      <c r="E28" s="155">
        <v>23.7840533067404</v>
      </c>
      <c r="F28" s="156">
        <v>95.138110727923504</v>
      </c>
    </row>
    <row r="29" spans="1:7" x14ac:dyDescent="0.2">
      <c r="A29" s="157" t="s">
        <v>185</v>
      </c>
      <c r="B29" s="158" t="s">
        <v>181</v>
      </c>
      <c r="C29" s="158" t="s">
        <v>181</v>
      </c>
      <c r="D29" s="159">
        <v>-1102</v>
      </c>
      <c r="E29" s="150" t="s">
        <v>181</v>
      </c>
      <c r="F29" s="150" t="s">
        <v>181</v>
      </c>
    </row>
    <row r="30" spans="1:7" x14ac:dyDescent="0.2">
      <c r="A30" s="160"/>
      <c r="B30" s="161"/>
      <c r="C30" s="161"/>
      <c r="D30" s="162"/>
      <c r="E30" s="163"/>
      <c r="F30" s="163"/>
    </row>
    <row r="31" spans="1:7" x14ac:dyDescent="0.2">
      <c r="A31" s="164" t="s">
        <v>186</v>
      </c>
    </row>
    <row r="32" spans="1:7" x14ac:dyDescent="0.2">
      <c r="A32" s="165" t="s">
        <v>187</v>
      </c>
    </row>
    <row r="33" spans="1:4" x14ac:dyDescent="0.2">
      <c r="A33" s="165" t="s">
        <v>188</v>
      </c>
    </row>
    <row r="34" spans="1:4" x14ac:dyDescent="0.2">
      <c r="A34" s="165"/>
    </row>
    <row r="35" spans="1:4" x14ac:dyDescent="0.2">
      <c r="A35" s="165"/>
    </row>
    <row r="37" spans="1:4" x14ac:dyDescent="0.2">
      <c r="A37" t="s">
        <v>189</v>
      </c>
      <c r="B37" s="118" t="s">
        <v>3</v>
      </c>
    </row>
    <row r="38" spans="1:4" s="12" customFormat="1" ht="38.25" x14ac:dyDescent="0.2">
      <c r="A38" s="121" t="s">
        <v>1</v>
      </c>
      <c r="B38" s="123" t="s">
        <v>163</v>
      </c>
    </row>
    <row r="39" spans="1:4" s="126" customFormat="1" x14ac:dyDescent="0.2">
      <c r="A39" s="166" t="s">
        <v>0</v>
      </c>
      <c r="B39" s="125">
        <v>1</v>
      </c>
    </row>
    <row r="40" spans="1:4" ht="38.25" x14ac:dyDescent="0.2">
      <c r="A40" s="167" t="s">
        <v>190</v>
      </c>
      <c r="B40" s="168">
        <v>475</v>
      </c>
      <c r="C40"/>
      <c r="D40"/>
    </row>
    <row r="41" spans="1:4" x14ac:dyDescent="0.2">
      <c r="A41" s="167" t="s">
        <v>191</v>
      </c>
      <c r="B41" s="146">
        <v>157</v>
      </c>
      <c r="C41"/>
      <c r="D41"/>
    </row>
    <row r="42" spans="1:4" x14ac:dyDescent="0.2">
      <c r="A42" s="167" t="s">
        <v>192</v>
      </c>
      <c r="B42" s="146">
        <v>-318</v>
      </c>
      <c r="C42"/>
      <c r="D42"/>
    </row>
  </sheetData>
  <phoneticPr fontId="9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7"/>
  <sheetViews>
    <sheetView showGridLines="0" topLeftCell="B1" workbookViewId="0">
      <selection activeCell="F19" sqref="F19"/>
    </sheetView>
  </sheetViews>
  <sheetFormatPr defaultRowHeight="12.75" x14ac:dyDescent="0.2"/>
  <cols>
    <col min="1" max="1" width="61" style="12" customWidth="1"/>
    <col min="2" max="2" width="18.42578125" style="12" customWidth="1"/>
    <col min="3" max="6" width="19.140625" style="12" customWidth="1"/>
    <col min="7" max="8" width="15.28515625" style="12" customWidth="1"/>
    <col min="9" max="9" width="11.28515625" style="12" customWidth="1"/>
    <col min="10" max="10" width="11.140625" style="12" customWidth="1"/>
    <col min="11" max="11" width="12.85546875" style="12" customWidth="1"/>
    <col min="12" max="12" width="9.140625" style="12"/>
    <col min="13" max="13" width="11.7109375" style="12" customWidth="1"/>
    <col min="14" max="15" width="10.85546875" style="12" customWidth="1"/>
    <col min="16" max="16" width="13" style="12" customWidth="1"/>
    <col min="17" max="256" width="9.140625" style="12"/>
    <col min="257" max="257" width="61" style="12" customWidth="1"/>
    <col min="258" max="258" width="18.42578125" style="12" customWidth="1"/>
    <col min="259" max="262" width="19.140625" style="12" customWidth="1"/>
    <col min="263" max="264" width="15.28515625" style="12" customWidth="1"/>
    <col min="265" max="265" width="11.28515625" style="12" customWidth="1"/>
    <col min="266" max="266" width="11.140625" style="12" customWidth="1"/>
    <col min="267" max="267" width="12.85546875" style="12" customWidth="1"/>
    <col min="268" max="268" width="9.140625" style="12"/>
    <col min="269" max="269" width="11.7109375" style="12" customWidth="1"/>
    <col min="270" max="271" width="10.85546875" style="12" customWidth="1"/>
    <col min="272" max="272" width="13" style="12" customWidth="1"/>
    <col min="273" max="512" width="9.140625" style="12"/>
    <col min="513" max="513" width="61" style="12" customWidth="1"/>
    <col min="514" max="514" width="18.42578125" style="12" customWidth="1"/>
    <col min="515" max="518" width="19.140625" style="12" customWidth="1"/>
    <col min="519" max="520" width="15.28515625" style="12" customWidth="1"/>
    <col min="521" max="521" width="11.28515625" style="12" customWidth="1"/>
    <col min="522" max="522" width="11.140625" style="12" customWidth="1"/>
    <col min="523" max="523" width="12.85546875" style="12" customWidth="1"/>
    <col min="524" max="524" width="9.140625" style="12"/>
    <col min="525" max="525" width="11.7109375" style="12" customWidth="1"/>
    <col min="526" max="527" width="10.85546875" style="12" customWidth="1"/>
    <col min="528" max="528" width="13" style="12" customWidth="1"/>
    <col min="529" max="768" width="9.140625" style="12"/>
    <col min="769" max="769" width="61" style="12" customWidth="1"/>
    <col min="770" max="770" width="18.42578125" style="12" customWidth="1"/>
    <col min="771" max="774" width="19.140625" style="12" customWidth="1"/>
    <col min="775" max="776" width="15.28515625" style="12" customWidth="1"/>
    <col min="777" max="777" width="11.28515625" style="12" customWidth="1"/>
    <col min="778" max="778" width="11.140625" style="12" customWidth="1"/>
    <col min="779" max="779" width="12.85546875" style="12" customWidth="1"/>
    <col min="780" max="780" width="9.140625" style="12"/>
    <col min="781" max="781" width="11.7109375" style="12" customWidth="1"/>
    <col min="782" max="783" width="10.85546875" style="12" customWidth="1"/>
    <col min="784" max="784" width="13" style="12" customWidth="1"/>
    <col min="785" max="1024" width="9.140625" style="12"/>
    <col min="1025" max="1025" width="61" style="12" customWidth="1"/>
    <col min="1026" max="1026" width="18.42578125" style="12" customWidth="1"/>
    <col min="1027" max="1030" width="19.140625" style="12" customWidth="1"/>
    <col min="1031" max="1032" width="15.28515625" style="12" customWidth="1"/>
    <col min="1033" max="1033" width="11.28515625" style="12" customWidth="1"/>
    <col min="1034" max="1034" width="11.140625" style="12" customWidth="1"/>
    <col min="1035" max="1035" width="12.85546875" style="12" customWidth="1"/>
    <col min="1036" max="1036" width="9.140625" style="12"/>
    <col min="1037" max="1037" width="11.7109375" style="12" customWidth="1"/>
    <col min="1038" max="1039" width="10.85546875" style="12" customWidth="1"/>
    <col min="1040" max="1040" width="13" style="12" customWidth="1"/>
    <col min="1041" max="1280" width="9.140625" style="12"/>
    <col min="1281" max="1281" width="61" style="12" customWidth="1"/>
    <col min="1282" max="1282" width="18.42578125" style="12" customWidth="1"/>
    <col min="1283" max="1286" width="19.140625" style="12" customWidth="1"/>
    <col min="1287" max="1288" width="15.28515625" style="12" customWidth="1"/>
    <col min="1289" max="1289" width="11.28515625" style="12" customWidth="1"/>
    <col min="1290" max="1290" width="11.140625" style="12" customWidth="1"/>
    <col min="1291" max="1291" width="12.85546875" style="12" customWidth="1"/>
    <col min="1292" max="1292" width="9.140625" style="12"/>
    <col min="1293" max="1293" width="11.7109375" style="12" customWidth="1"/>
    <col min="1294" max="1295" width="10.85546875" style="12" customWidth="1"/>
    <col min="1296" max="1296" width="13" style="12" customWidth="1"/>
    <col min="1297" max="1536" width="9.140625" style="12"/>
    <col min="1537" max="1537" width="61" style="12" customWidth="1"/>
    <col min="1538" max="1538" width="18.42578125" style="12" customWidth="1"/>
    <col min="1539" max="1542" width="19.140625" style="12" customWidth="1"/>
    <col min="1543" max="1544" width="15.28515625" style="12" customWidth="1"/>
    <col min="1545" max="1545" width="11.28515625" style="12" customWidth="1"/>
    <col min="1546" max="1546" width="11.140625" style="12" customWidth="1"/>
    <col min="1547" max="1547" width="12.85546875" style="12" customWidth="1"/>
    <col min="1548" max="1548" width="9.140625" style="12"/>
    <col min="1549" max="1549" width="11.7109375" style="12" customWidth="1"/>
    <col min="1550" max="1551" width="10.85546875" style="12" customWidth="1"/>
    <col min="1552" max="1552" width="13" style="12" customWidth="1"/>
    <col min="1553" max="1792" width="9.140625" style="12"/>
    <col min="1793" max="1793" width="61" style="12" customWidth="1"/>
    <col min="1794" max="1794" width="18.42578125" style="12" customWidth="1"/>
    <col min="1795" max="1798" width="19.140625" style="12" customWidth="1"/>
    <col min="1799" max="1800" width="15.28515625" style="12" customWidth="1"/>
    <col min="1801" max="1801" width="11.28515625" style="12" customWidth="1"/>
    <col min="1802" max="1802" width="11.140625" style="12" customWidth="1"/>
    <col min="1803" max="1803" width="12.85546875" style="12" customWidth="1"/>
    <col min="1804" max="1804" width="9.140625" style="12"/>
    <col min="1805" max="1805" width="11.7109375" style="12" customWidth="1"/>
    <col min="1806" max="1807" width="10.85546875" style="12" customWidth="1"/>
    <col min="1808" max="1808" width="13" style="12" customWidth="1"/>
    <col min="1809" max="2048" width="9.140625" style="12"/>
    <col min="2049" max="2049" width="61" style="12" customWidth="1"/>
    <col min="2050" max="2050" width="18.42578125" style="12" customWidth="1"/>
    <col min="2051" max="2054" width="19.140625" style="12" customWidth="1"/>
    <col min="2055" max="2056" width="15.28515625" style="12" customWidth="1"/>
    <col min="2057" max="2057" width="11.28515625" style="12" customWidth="1"/>
    <col min="2058" max="2058" width="11.140625" style="12" customWidth="1"/>
    <col min="2059" max="2059" width="12.85546875" style="12" customWidth="1"/>
    <col min="2060" max="2060" width="9.140625" style="12"/>
    <col min="2061" max="2061" width="11.7109375" style="12" customWidth="1"/>
    <col min="2062" max="2063" width="10.85546875" style="12" customWidth="1"/>
    <col min="2064" max="2064" width="13" style="12" customWidth="1"/>
    <col min="2065" max="2304" width="9.140625" style="12"/>
    <col min="2305" max="2305" width="61" style="12" customWidth="1"/>
    <col min="2306" max="2306" width="18.42578125" style="12" customWidth="1"/>
    <col min="2307" max="2310" width="19.140625" style="12" customWidth="1"/>
    <col min="2311" max="2312" width="15.28515625" style="12" customWidth="1"/>
    <col min="2313" max="2313" width="11.28515625" style="12" customWidth="1"/>
    <col min="2314" max="2314" width="11.140625" style="12" customWidth="1"/>
    <col min="2315" max="2315" width="12.85546875" style="12" customWidth="1"/>
    <col min="2316" max="2316" width="9.140625" style="12"/>
    <col min="2317" max="2317" width="11.7109375" style="12" customWidth="1"/>
    <col min="2318" max="2319" width="10.85546875" style="12" customWidth="1"/>
    <col min="2320" max="2320" width="13" style="12" customWidth="1"/>
    <col min="2321" max="2560" width="9.140625" style="12"/>
    <col min="2561" max="2561" width="61" style="12" customWidth="1"/>
    <col min="2562" max="2562" width="18.42578125" style="12" customWidth="1"/>
    <col min="2563" max="2566" width="19.140625" style="12" customWidth="1"/>
    <col min="2567" max="2568" width="15.28515625" style="12" customWidth="1"/>
    <col min="2569" max="2569" width="11.28515625" style="12" customWidth="1"/>
    <col min="2570" max="2570" width="11.140625" style="12" customWidth="1"/>
    <col min="2571" max="2571" width="12.85546875" style="12" customWidth="1"/>
    <col min="2572" max="2572" width="9.140625" style="12"/>
    <col min="2573" max="2573" width="11.7109375" style="12" customWidth="1"/>
    <col min="2574" max="2575" width="10.85546875" style="12" customWidth="1"/>
    <col min="2576" max="2576" width="13" style="12" customWidth="1"/>
    <col min="2577" max="2816" width="9.140625" style="12"/>
    <col min="2817" max="2817" width="61" style="12" customWidth="1"/>
    <col min="2818" max="2818" width="18.42578125" style="12" customWidth="1"/>
    <col min="2819" max="2822" width="19.140625" style="12" customWidth="1"/>
    <col min="2823" max="2824" width="15.28515625" style="12" customWidth="1"/>
    <col min="2825" max="2825" width="11.28515625" style="12" customWidth="1"/>
    <col min="2826" max="2826" width="11.140625" style="12" customWidth="1"/>
    <col min="2827" max="2827" width="12.85546875" style="12" customWidth="1"/>
    <col min="2828" max="2828" width="9.140625" style="12"/>
    <col min="2829" max="2829" width="11.7109375" style="12" customWidth="1"/>
    <col min="2830" max="2831" width="10.85546875" style="12" customWidth="1"/>
    <col min="2832" max="2832" width="13" style="12" customWidth="1"/>
    <col min="2833" max="3072" width="9.140625" style="12"/>
    <col min="3073" max="3073" width="61" style="12" customWidth="1"/>
    <col min="3074" max="3074" width="18.42578125" style="12" customWidth="1"/>
    <col min="3075" max="3078" width="19.140625" style="12" customWidth="1"/>
    <col min="3079" max="3080" width="15.28515625" style="12" customWidth="1"/>
    <col min="3081" max="3081" width="11.28515625" style="12" customWidth="1"/>
    <col min="3082" max="3082" width="11.140625" style="12" customWidth="1"/>
    <col min="3083" max="3083" width="12.85546875" style="12" customWidth="1"/>
    <col min="3084" max="3084" width="9.140625" style="12"/>
    <col min="3085" max="3085" width="11.7109375" style="12" customWidth="1"/>
    <col min="3086" max="3087" width="10.85546875" style="12" customWidth="1"/>
    <col min="3088" max="3088" width="13" style="12" customWidth="1"/>
    <col min="3089" max="3328" width="9.140625" style="12"/>
    <col min="3329" max="3329" width="61" style="12" customWidth="1"/>
    <col min="3330" max="3330" width="18.42578125" style="12" customWidth="1"/>
    <col min="3331" max="3334" width="19.140625" style="12" customWidth="1"/>
    <col min="3335" max="3336" width="15.28515625" style="12" customWidth="1"/>
    <col min="3337" max="3337" width="11.28515625" style="12" customWidth="1"/>
    <col min="3338" max="3338" width="11.140625" style="12" customWidth="1"/>
    <col min="3339" max="3339" width="12.85546875" style="12" customWidth="1"/>
    <col min="3340" max="3340" width="9.140625" style="12"/>
    <col min="3341" max="3341" width="11.7109375" style="12" customWidth="1"/>
    <col min="3342" max="3343" width="10.85546875" style="12" customWidth="1"/>
    <col min="3344" max="3344" width="13" style="12" customWidth="1"/>
    <col min="3345" max="3584" width="9.140625" style="12"/>
    <col min="3585" max="3585" width="61" style="12" customWidth="1"/>
    <col min="3586" max="3586" width="18.42578125" style="12" customWidth="1"/>
    <col min="3587" max="3590" width="19.140625" style="12" customWidth="1"/>
    <col min="3591" max="3592" width="15.28515625" style="12" customWidth="1"/>
    <col min="3593" max="3593" width="11.28515625" style="12" customWidth="1"/>
    <col min="3594" max="3594" width="11.140625" style="12" customWidth="1"/>
    <col min="3595" max="3595" width="12.85546875" style="12" customWidth="1"/>
    <col min="3596" max="3596" width="9.140625" style="12"/>
    <col min="3597" max="3597" width="11.7109375" style="12" customWidth="1"/>
    <col min="3598" max="3599" width="10.85546875" style="12" customWidth="1"/>
    <col min="3600" max="3600" width="13" style="12" customWidth="1"/>
    <col min="3601" max="3840" width="9.140625" style="12"/>
    <col min="3841" max="3841" width="61" style="12" customWidth="1"/>
    <col min="3842" max="3842" width="18.42578125" style="12" customWidth="1"/>
    <col min="3843" max="3846" width="19.140625" style="12" customWidth="1"/>
    <col min="3847" max="3848" width="15.28515625" style="12" customWidth="1"/>
    <col min="3849" max="3849" width="11.28515625" style="12" customWidth="1"/>
    <col min="3850" max="3850" width="11.140625" style="12" customWidth="1"/>
    <col min="3851" max="3851" width="12.85546875" style="12" customWidth="1"/>
    <col min="3852" max="3852" width="9.140625" style="12"/>
    <col min="3853" max="3853" width="11.7109375" style="12" customWidth="1"/>
    <col min="3854" max="3855" width="10.85546875" style="12" customWidth="1"/>
    <col min="3856" max="3856" width="13" style="12" customWidth="1"/>
    <col min="3857" max="4096" width="9.140625" style="12"/>
    <col min="4097" max="4097" width="61" style="12" customWidth="1"/>
    <col min="4098" max="4098" width="18.42578125" style="12" customWidth="1"/>
    <col min="4099" max="4102" width="19.140625" style="12" customWidth="1"/>
    <col min="4103" max="4104" width="15.28515625" style="12" customWidth="1"/>
    <col min="4105" max="4105" width="11.28515625" style="12" customWidth="1"/>
    <col min="4106" max="4106" width="11.140625" style="12" customWidth="1"/>
    <col min="4107" max="4107" width="12.85546875" style="12" customWidth="1"/>
    <col min="4108" max="4108" width="9.140625" style="12"/>
    <col min="4109" max="4109" width="11.7109375" style="12" customWidth="1"/>
    <col min="4110" max="4111" width="10.85546875" style="12" customWidth="1"/>
    <col min="4112" max="4112" width="13" style="12" customWidth="1"/>
    <col min="4113" max="4352" width="9.140625" style="12"/>
    <col min="4353" max="4353" width="61" style="12" customWidth="1"/>
    <col min="4354" max="4354" width="18.42578125" style="12" customWidth="1"/>
    <col min="4355" max="4358" width="19.140625" style="12" customWidth="1"/>
    <col min="4359" max="4360" width="15.28515625" style="12" customWidth="1"/>
    <col min="4361" max="4361" width="11.28515625" style="12" customWidth="1"/>
    <col min="4362" max="4362" width="11.140625" style="12" customWidth="1"/>
    <col min="4363" max="4363" width="12.85546875" style="12" customWidth="1"/>
    <col min="4364" max="4364" width="9.140625" style="12"/>
    <col min="4365" max="4365" width="11.7109375" style="12" customWidth="1"/>
    <col min="4366" max="4367" width="10.85546875" style="12" customWidth="1"/>
    <col min="4368" max="4368" width="13" style="12" customWidth="1"/>
    <col min="4369" max="4608" width="9.140625" style="12"/>
    <col min="4609" max="4609" width="61" style="12" customWidth="1"/>
    <col min="4610" max="4610" width="18.42578125" style="12" customWidth="1"/>
    <col min="4611" max="4614" width="19.140625" style="12" customWidth="1"/>
    <col min="4615" max="4616" width="15.28515625" style="12" customWidth="1"/>
    <col min="4617" max="4617" width="11.28515625" style="12" customWidth="1"/>
    <col min="4618" max="4618" width="11.140625" style="12" customWidth="1"/>
    <col min="4619" max="4619" width="12.85546875" style="12" customWidth="1"/>
    <col min="4620" max="4620" width="9.140625" style="12"/>
    <col min="4621" max="4621" width="11.7109375" style="12" customWidth="1"/>
    <col min="4622" max="4623" width="10.85546875" style="12" customWidth="1"/>
    <col min="4624" max="4624" width="13" style="12" customWidth="1"/>
    <col min="4625" max="4864" width="9.140625" style="12"/>
    <col min="4865" max="4865" width="61" style="12" customWidth="1"/>
    <col min="4866" max="4866" width="18.42578125" style="12" customWidth="1"/>
    <col min="4867" max="4870" width="19.140625" style="12" customWidth="1"/>
    <col min="4871" max="4872" width="15.28515625" style="12" customWidth="1"/>
    <col min="4873" max="4873" width="11.28515625" style="12" customWidth="1"/>
    <col min="4874" max="4874" width="11.140625" style="12" customWidth="1"/>
    <col min="4875" max="4875" width="12.85546875" style="12" customWidth="1"/>
    <col min="4876" max="4876" width="9.140625" style="12"/>
    <col min="4877" max="4877" width="11.7109375" style="12" customWidth="1"/>
    <col min="4878" max="4879" width="10.85546875" style="12" customWidth="1"/>
    <col min="4880" max="4880" width="13" style="12" customWidth="1"/>
    <col min="4881" max="5120" width="9.140625" style="12"/>
    <col min="5121" max="5121" width="61" style="12" customWidth="1"/>
    <col min="5122" max="5122" width="18.42578125" style="12" customWidth="1"/>
    <col min="5123" max="5126" width="19.140625" style="12" customWidth="1"/>
    <col min="5127" max="5128" width="15.28515625" style="12" customWidth="1"/>
    <col min="5129" max="5129" width="11.28515625" style="12" customWidth="1"/>
    <col min="5130" max="5130" width="11.140625" style="12" customWidth="1"/>
    <col min="5131" max="5131" width="12.85546875" style="12" customWidth="1"/>
    <col min="5132" max="5132" width="9.140625" style="12"/>
    <col min="5133" max="5133" width="11.7109375" style="12" customWidth="1"/>
    <col min="5134" max="5135" width="10.85546875" style="12" customWidth="1"/>
    <col min="5136" max="5136" width="13" style="12" customWidth="1"/>
    <col min="5137" max="5376" width="9.140625" style="12"/>
    <col min="5377" max="5377" width="61" style="12" customWidth="1"/>
    <col min="5378" max="5378" width="18.42578125" style="12" customWidth="1"/>
    <col min="5379" max="5382" width="19.140625" style="12" customWidth="1"/>
    <col min="5383" max="5384" width="15.28515625" style="12" customWidth="1"/>
    <col min="5385" max="5385" width="11.28515625" style="12" customWidth="1"/>
    <col min="5386" max="5386" width="11.140625" style="12" customWidth="1"/>
    <col min="5387" max="5387" width="12.85546875" style="12" customWidth="1"/>
    <col min="5388" max="5388" width="9.140625" style="12"/>
    <col min="5389" max="5389" width="11.7109375" style="12" customWidth="1"/>
    <col min="5390" max="5391" width="10.85546875" style="12" customWidth="1"/>
    <col min="5392" max="5392" width="13" style="12" customWidth="1"/>
    <col min="5393" max="5632" width="9.140625" style="12"/>
    <col min="5633" max="5633" width="61" style="12" customWidth="1"/>
    <col min="5634" max="5634" width="18.42578125" style="12" customWidth="1"/>
    <col min="5635" max="5638" width="19.140625" style="12" customWidth="1"/>
    <col min="5639" max="5640" width="15.28515625" style="12" customWidth="1"/>
    <col min="5641" max="5641" width="11.28515625" style="12" customWidth="1"/>
    <col min="5642" max="5642" width="11.140625" style="12" customWidth="1"/>
    <col min="5643" max="5643" width="12.85546875" style="12" customWidth="1"/>
    <col min="5644" max="5644" width="9.140625" style="12"/>
    <col min="5645" max="5645" width="11.7109375" style="12" customWidth="1"/>
    <col min="5646" max="5647" width="10.85546875" style="12" customWidth="1"/>
    <col min="5648" max="5648" width="13" style="12" customWidth="1"/>
    <col min="5649" max="5888" width="9.140625" style="12"/>
    <col min="5889" max="5889" width="61" style="12" customWidth="1"/>
    <col min="5890" max="5890" width="18.42578125" style="12" customWidth="1"/>
    <col min="5891" max="5894" width="19.140625" style="12" customWidth="1"/>
    <col min="5895" max="5896" width="15.28515625" style="12" customWidth="1"/>
    <col min="5897" max="5897" width="11.28515625" style="12" customWidth="1"/>
    <col min="5898" max="5898" width="11.140625" style="12" customWidth="1"/>
    <col min="5899" max="5899" width="12.85546875" style="12" customWidth="1"/>
    <col min="5900" max="5900" width="9.140625" style="12"/>
    <col min="5901" max="5901" width="11.7109375" style="12" customWidth="1"/>
    <col min="5902" max="5903" width="10.85546875" style="12" customWidth="1"/>
    <col min="5904" max="5904" width="13" style="12" customWidth="1"/>
    <col min="5905" max="6144" width="9.140625" style="12"/>
    <col min="6145" max="6145" width="61" style="12" customWidth="1"/>
    <col min="6146" max="6146" width="18.42578125" style="12" customWidth="1"/>
    <col min="6147" max="6150" width="19.140625" style="12" customWidth="1"/>
    <col min="6151" max="6152" width="15.28515625" style="12" customWidth="1"/>
    <col min="6153" max="6153" width="11.28515625" style="12" customWidth="1"/>
    <col min="6154" max="6154" width="11.140625" style="12" customWidth="1"/>
    <col min="6155" max="6155" width="12.85546875" style="12" customWidth="1"/>
    <col min="6156" max="6156" width="9.140625" style="12"/>
    <col min="6157" max="6157" width="11.7109375" style="12" customWidth="1"/>
    <col min="6158" max="6159" width="10.85546875" style="12" customWidth="1"/>
    <col min="6160" max="6160" width="13" style="12" customWidth="1"/>
    <col min="6161" max="6400" width="9.140625" style="12"/>
    <col min="6401" max="6401" width="61" style="12" customWidth="1"/>
    <col min="6402" max="6402" width="18.42578125" style="12" customWidth="1"/>
    <col min="6403" max="6406" width="19.140625" style="12" customWidth="1"/>
    <col min="6407" max="6408" width="15.28515625" style="12" customWidth="1"/>
    <col min="6409" max="6409" width="11.28515625" style="12" customWidth="1"/>
    <col min="6410" max="6410" width="11.140625" style="12" customWidth="1"/>
    <col min="6411" max="6411" width="12.85546875" style="12" customWidth="1"/>
    <col min="6412" max="6412" width="9.140625" style="12"/>
    <col min="6413" max="6413" width="11.7109375" style="12" customWidth="1"/>
    <col min="6414" max="6415" width="10.85546875" style="12" customWidth="1"/>
    <col min="6416" max="6416" width="13" style="12" customWidth="1"/>
    <col min="6417" max="6656" width="9.140625" style="12"/>
    <col min="6657" max="6657" width="61" style="12" customWidth="1"/>
    <col min="6658" max="6658" width="18.42578125" style="12" customWidth="1"/>
    <col min="6659" max="6662" width="19.140625" style="12" customWidth="1"/>
    <col min="6663" max="6664" width="15.28515625" style="12" customWidth="1"/>
    <col min="6665" max="6665" width="11.28515625" style="12" customWidth="1"/>
    <col min="6666" max="6666" width="11.140625" style="12" customWidth="1"/>
    <col min="6667" max="6667" width="12.85546875" style="12" customWidth="1"/>
    <col min="6668" max="6668" width="9.140625" style="12"/>
    <col min="6669" max="6669" width="11.7109375" style="12" customWidth="1"/>
    <col min="6670" max="6671" width="10.85546875" style="12" customWidth="1"/>
    <col min="6672" max="6672" width="13" style="12" customWidth="1"/>
    <col min="6673" max="6912" width="9.140625" style="12"/>
    <col min="6913" max="6913" width="61" style="12" customWidth="1"/>
    <col min="6914" max="6914" width="18.42578125" style="12" customWidth="1"/>
    <col min="6915" max="6918" width="19.140625" style="12" customWidth="1"/>
    <col min="6919" max="6920" width="15.28515625" style="12" customWidth="1"/>
    <col min="6921" max="6921" width="11.28515625" style="12" customWidth="1"/>
    <col min="6922" max="6922" width="11.140625" style="12" customWidth="1"/>
    <col min="6923" max="6923" width="12.85546875" style="12" customWidth="1"/>
    <col min="6924" max="6924" width="9.140625" style="12"/>
    <col min="6925" max="6925" width="11.7109375" style="12" customWidth="1"/>
    <col min="6926" max="6927" width="10.85546875" style="12" customWidth="1"/>
    <col min="6928" max="6928" width="13" style="12" customWidth="1"/>
    <col min="6929" max="7168" width="9.140625" style="12"/>
    <col min="7169" max="7169" width="61" style="12" customWidth="1"/>
    <col min="7170" max="7170" width="18.42578125" style="12" customWidth="1"/>
    <col min="7171" max="7174" width="19.140625" style="12" customWidth="1"/>
    <col min="7175" max="7176" width="15.28515625" style="12" customWidth="1"/>
    <col min="7177" max="7177" width="11.28515625" style="12" customWidth="1"/>
    <col min="7178" max="7178" width="11.140625" style="12" customWidth="1"/>
    <col min="7179" max="7179" width="12.85546875" style="12" customWidth="1"/>
    <col min="7180" max="7180" width="9.140625" style="12"/>
    <col min="7181" max="7181" width="11.7109375" style="12" customWidth="1"/>
    <col min="7182" max="7183" width="10.85546875" style="12" customWidth="1"/>
    <col min="7184" max="7184" width="13" style="12" customWidth="1"/>
    <col min="7185" max="7424" width="9.140625" style="12"/>
    <col min="7425" max="7425" width="61" style="12" customWidth="1"/>
    <col min="7426" max="7426" width="18.42578125" style="12" customWidth="1"/>
    <col min="7427" max="7430" width="19.140625" style="12" customWidth="1"/>
    <col min="7431" max="7432" width="15.28515625" style="12" customWidth="1"/>
    <col min="7433" max="7433" width="11.28515625" style="12" customWidth="1"/>
    <col min="7434" max="7434" width="11.140625" style="12" customWidth="1"/>
    <col min="7435" max="7435" width="12.85546875" style="12" customWidth="1"/>
    <col min="7436" max="7436" width="9.140625" style="12"/>
    <col min="7437" max="7437" width="11.7109375" style="12" customWidth="1"/>
    <col min="7438" max="7439" width="10.85546875" style="12" customWidth="1"/>
    <col min="7440" max="7440" width="13" style="12" customWidth="1"/>
    <col min="7441" max="7680" width="9.140625" style="12"/>
    <col min="7681" max="7681" width="61" style="12" customWidth="1"/>
    <col min="7682" max="7682" width="18.42578125" style="12" customWidth="1"/>
    <col min="7683" max="7686" width="19.140625" style="12" customWidth="1"/>
    <col min="7687" max="7688" width="15.28515625" style="12" customWidth="1"/>
    <col min="7689" max="7689" width="11.28515625" style="12" customWidth="1"/>
    <col min="7690" max="7690" width="11.140625" style="12" customWidth="1"/>
    <col min="7691" max="7691" width="12.85546875" style="12" customWidth="1"/>
    <col min="7692" max="7692" width="9.140625" style="12"/>
    <col min="7693" max="7693" width="11.7109375" style="12" customWidth="1"/>
    <col min="7694" max="7695" width="10.85546875" style="12" customWidth="1"/>
    <col min="7696" max="7696" width="13" style="12" customWidth="1"/>
    <col min="7697" max="7936" width="9.140625" style="12"/>
    <col min="7937" max="7937" width="61" style="12" customWidth="1"/>
    <col min="7938" max="7938" width="18.42578125" style="12" customWidth="1"/>
    <col min="7939" max="7942" width="19.140625" style="12" customWidth="1"/>
    <col min="7943" max="7944" width="15.28515625" style="12" customWidth="1"/>
    <col min="7945" max="7945" width="11.28515625" style="12" customWidth="1"/>
    <col min="7946" max="7946" width="11.140625" style="12" customWidth="1"/>
    <col min="7947" max="7947" width="12.85546875" style="12" customWidth="1"/>
    <col min="7948" max="7948" width="9.140625" style="12"/>
    <col min="7949" max="7949" width="11.7109375" style="12" customWidth="1"/>
    <col min="7950" max="7951" width="10.85546875" style="12" customWidth="1"/>
    <col min="7952" max="7952" width="13" style="12" customWidth="1"/>
    <col min="7953" max="8192" width="9.140625" style="12"/>
    <col min="8193" max="8193" width="61" style="12" customWidth="1"/>
    <col min="8194" max="8194" width="18.42578125" style="12" customWidth="1"/>
    <col min="8195" max="8198" width="19.140625" style="12" customWidth="1"/>
    <col min="8199" max="8200" width="15.28515625" style="12" customWidth="1"/>
    <col min="8201" max="8201" width="11.28515625" style="12" customWidth="1"/>
    <col min="8202" max="8202" width="11.140625" style="12" customWidth="1"/>
    <col min="8203" max="8203" width="12.85546875" style="12" customWidth="1"/>
    <col min="8204" max="8204" width="9.140625" style="12"/>
    <col min="8205" max="8205" width="11.7109375" style="12" customWidth="1"/>
    <col min="8206" max="8207" width="10.85546875" style="12" customWidth="1"/>
    <col min="8208" max="8208" width="13" style="12" customWidth="1"/>
    <col min="8209" max="8448" width="9.140625" style="12"/>
    <col min="8449" max="8449" width="61" style="12" customWidth="1"/>
    <col min="8450" max="8450" width="18.42578125" style="12" customWidth="1"/>
    <col min="8451" max="8454" width="19.140625" style="12" customWidth="1"/>
    <col min="8455" max="8456" width="15.28515625" style="12" customWidth="1"/>
    <col min="8457" max="8457" width="11.28515625" style="12" customWidth="1"/>
    <col min="8458" max="8458" width="11.140625" style="12" customWidth="1"/>
    <col min="8459" max="8459" width="12.85546875" style="12" customWidth="1"/>
    <col min="8460" max="8460" width="9.140625" style="12"/>
    <col min="8461" max="8461" width="11.7109375" style="12" customWidth="1"/>
    <col min="8462" max="8463" width="10.85546875" style="12" customWidth="1"/>
    <col min="8464" max="8464" width="13" style="12" customWidth="1"/>
    <col min="8465" max="8704" width="9.140625" style="12"/>
    <col min="8705" max="8705" width="61" style="12" customWidth="1"/>
    <col min="8706" max="8706" width="18.42578125" style="12" customWidth="1"/>
    <col min="8707" max="8710" width="19.140625" style="12" customWidth="1"/>
    <col min="8711" max="8712" width="15.28515625" style="12" customWidth="1"/>
    <col min="8713" max="8713" width="11.28515625" style="12" customWidth="1"/>
    <col min="8714" max="8714" width="11.140625" style="12" customWidth="1"/>
    <col min="8715" max="8715" width="12.85546875" style="12" customWidth="1"/>
    <col min="8716" max="8716" width="9.140625" style="12"/>
    <col min="8717" max="8717" width="11.7109375" style="12" customWidth="1"/>
    <col min="8718" max="8719" width="10.85546875" style="12" customWidth="1"/>
    <col min="8720" max="8720" width="13" style="12" customWidth="1"/>
    <col min="8721" max="8960" width="9.140625" style="12"/>
    <col min="8961" max="8961" width="61" style="12" customWidth="1"/>
    <col min="8962" max="8962" width="18.42578125" style="12" customWidth="1"/>
    <col min="8963" max="8966" width="19.140625" style="12" customWidth="1"/>
    <col min="8967" max="8968" width="15.28515625" style="12" customWidth="1"/>
    <col min="8969" max="8969" width="11.28515625" style="12" customWidth="1"/>
    <col min="8970" max="8970" width="11.140625" style="12" customWidth="1"/>
    <col min="8971" max="8971" width="12.85546875" style="12" customWidth="1"/>
    <col min="8972" max="8972" width="9.140625" style="12"/>
    <col min="8973" max="8973" width="11.7109375" style="12" customWidth="1"/>
    <col min="8974" max="8975" width="10.85546875" style="12" customWidth="1"/>
    <col min="8976" max="8976" width="13" style="12" customWidth="1"/>
    <col min="8977" max="9216" width="9.140625" style="12"/>
    <col min="9217" max="9217" width="61" style="12" customWidth="1"/>
    <col min="9218" max="9218" width="18.42578125" style="12" customWidth="1"/>
    <col min="9219" max="9222" width="19.140625" style="12" customWidth="1"/>
    <col min="9223" max="9224" width="15.28515625" style="12" customWidth="1"/>
    <col min="9225" max="9225" width="11.28515625" style="12" customWidth="1"/>
    <col min="9226" max="9226" width="11.140625" style="12" customWidth="1"/>
    <col min="9227" max="9227" width="12.85546875" style="12" customWidth="1"/>
    <col min="9228" max="9228" width="9.140625" style="12"/>
    <col min="9229" max="9229" width="11.7109375" style="12" customWidth="1"/>
    <col min="9230" max="9231" width="10.85546875" style="12" customWidth="1"/>
    <col min="9232" max="9232" width="13" style="12" customWidth="1"/>
    <col min="9233" max="9472" width="9.140625" style="12"/>
    <col min="9473" max="9473" width="61" style="12" customWidth="1"/>
    <col min="9474" max="9474" width="18.42578125" style="12" customWidth="1"/>
    <col min="9475" max="9478" width="19.140625" style="12" customWidth="1"/>
    <col min="9479" max="9480" width="15.28515625" style="12" customWidth="1"/>
    <col min="9481" max="9481" width="11.28515625" style="12" customWidth="1"/>
    <col min="9482" max="9482" width="11.140625" style="12" customWidth="1"/>
    <col min="9483" max="9483" width="12.85546875" style="12" customWidth="1"/>
    <col min="9484" max="9484" width="9.140625" style="12"/>
    <col min="9485" max="9485" width="11.7109375" style="12" customWidth="1"/>
    <col min="9486" max="9487" width="10.85546875" style="12" customWidth="1"/>
    <col min="9488" max="9488" width="13" style="12" customWidth="1"/>
    <col min="9489" max="9728" width="9.140625" style="12"/>
    <col min="9729" max="9729" width="61" style="12" customWidth="1"/>
    <col min="9730" max="9730" width="18.42578125" style="12" customWidth="1"/>
    <col min="9731" max="9734" width="19.140625" style="12" customWidth="1"/>
    <col min="9735" max="9736" width="15.28515625" style="12" customWidth="1"/>
    <col min="9737" max="9737" width="11.28515625" style="12" customWidth="1"/>
    <col min="9738" max="9738" width="11.140625" style="12" customWidth="1"/>
    <col min="9739" max="9739" width="12.85546875" style="12" customWidth="1"/>
    <col min="9740" max="9740" width="9.140625" style="12"/>
    <col min="9741" max="9741" width="11.7109375" style="12" customWidth="1"/>
    <col min="9742" max="9743" width="10.85546875" style="12" customWidth="1"/>
    <col min="9744" max="9744" width="13" style="12" customWidth="1"/>
    <col min="9745" max="9984" width="9.140625" style="12"/>
    <col min="9985" max="9985" width="61" style="12" customWidth="1"/>
    <col min="9986" max="9986" width="18.42578125" style="12" customWidth="1"/>
    <col min="9987" max="9990" width="19.140625" style="12" customWidth="1"/>
    <col min="9991" max="9992" width="15.28515625" style="12" customWidth="1"/>
    <col min="9993" max="9993" width="11.28515625" style="12" customWidth="1"/>
    <col min="9994" max="9994" width="11.140625" style="12" customWidth="1"/>
    <col min="9995" max="9995" width="12.85546875" style="12" customWidth="1"/>
    <col min="9996" max="9996" width="9.140625" style="12"/>
    <col min="9997" max="9997" width="11.7109375" style="12" customWidth="1"/>
    <col min="9998" max="9999" width="10.85546875" style="12" customWidth="1"/>
    <col min="10000" max="10000" width="13" style="12" customWidth="1"/>
    <col min="10001" max="10240" width="9.140625" style="12"/>
    <col min="10241" max="10241" width="61" style="12" customWidth="1"/>
    <col min="10242" max="10242" width="18.42578125" style="12" customWidth="1"/>
    <col min="10243" max="10246" width="19.140625" style="12" customWidth="1"/>
    <col min="10247" max="10248" width="15.28515625" style="12" customWidth="1"/>
    <col min="10249" max="10249" width="11.28515625" style="12" customWidth="1"/>
    <col min="10250" max="10250" width="11.140625" style="12" customWidth="1"/>
    <col min="10251" max="10251" width="12.85546875" style="12" customWidth="1"/>
    <col min="10252" max="10252" width="9.140625" style="12"/>
    <col min="10253" max="10253" width="11.7109375" style="12" customWidth="1"/>
    <col min="10254" max="10255" width="10.85546875" style="12" customWidth="1"/>
    <col min="10256" max="10256" width="13" style="12" customWidth="1"/>
    <col min="10257" max="10496" width="9.140625" style="12"/>
    <col min="10497" max="10497" width="61" style="12" customWidth="1"/>
    <col min="10498" max="10498" width="18.42578125" style="12" customWidth="1"/>
    <col min="10499" max="10502" width="19.140625" style="12" customWidth="1"/>
    <col min="10503" max="10504" width="15.28515625" style="12" customWidth="1"/>
    <col min="10505" max="10505" width="11.28515625" style="12" customWidth="1"/>
    <col min="10506" max="10506" width="11.140625" style="12" customWidth="1"/>
    <col min="10507" max="10507" width="12.85546875" style="12" customWidth="1"/>
    <col min="10508" max="10508" width="9.140625" style="12"/>
    <col min="10509" max="10509" width="11.7109375" style="12" customWidth="1"/>
    <col min="10510" max="10511" width="10.85546875" style="12" customWidth="1"/>
    <col min="10512" max="10512" width="13" style="12" customWidth="1"/>
    <col min="10513" max="10752" width="9.140625" style="12"/>
    <col min="10753" max="10753" width="61" style="12" customWidth="1"/>
    <col min="10754" max="10754" width="18.42578125" style="12" customWidth="1"/>
    <col min="10755" max="10758" width="19.140625" style="12" customWidth="1"/>
    <col min="10759" max="10760" width="15.28515625" style="12" customWidth="1"/>
    <col min="10761" max="10761" width="11.28515625" style="12" customWidth="1"/>
    <col min="10762" max="10762" width="11.140625" style="12" customWidth="1"/>
    <col min="10763" max="10763" width="12.85546875" style="12" customWidth="1"/>
    <col min="10764" max="10764" width="9.140625" style="12"/>
    <col min="10765" max="10765" width="11.7109375" style="12" customWidth="1"/>
    <col min="10766" max="10767" width="10.85546875" style="12" customWidth="1"/>
    <col min="10768" max="10768" width="13" style="12" customWidth="1"/>
    <col min="10769" max="11008" width="9.140625" style="12"/>
    <col min="11009" max="11009" width="61" style="12" customWidth="1"/>
    <col min="11010" max="11010" width="18.42578125" style="12" customWidth="1"/>
    <col min="11011" max="11014" width="19.140625" style="12" customWidth="1"/>
    <col min="11015" max="11016" width="15.28515625" style="12" customWidth="1"/>
    <col min="11017" max="11017" width="11.28515625" style="12" customWidth="1"/>
    <col min="11018" max="11018" width="11.140625" style="12" customWidth="1"/>
    <col min="11019" max="11019" width="12.85546875" style="12" customWidth="1"/>
    <col min="11020" max="11020" width="9.140625" style="12"/>
    <col min="11021" max="11021" width="11.7109375" style="12" customWidth="1"/>
    <col min="11022" max="11023" width="10.85546875" style="12" customWidth="1"/>
    <col min="11024" max="11024" width="13" style="12" customWidth="1"/>
    <col min="11025" max="11264" width="9.140625" style="12"/>
    <col min="11265" max="11265" width="61" style="12" customWidth="1"/>
    <col min="11266" max="11266" width="18.42578125" style="12" customWidth="1"/>
    <col min="11267" max="11270" width="19.140625" style="12" customWidth="1"/>
    <col min="11271" max="11272" width="15.28515625" style="12" customWidth="1"/>
    <col min="11273" max="11273" width="11.28515625" style="12" customWidth="1"/>
    <col min="11274" max="11274" width="11.140625" style="12" customWidth="1"/>
    <col min="11275" max="11275" width="12.85546875" style="12" customWidth="1"/>
    <col min="11276" max="11276" width="9.140625" style="12"/>
    <col min="11277" max="11277" width="11.7109375" style="12" customWidth="1"/>
    <col min="11278" max="11279" width="10.85546875" style="12" customWidth="1"/>
    <col min="11280" max="11280" width="13" style="12" customWidth="1"/>
    <col min="11281" max="11520" width="9.140625" style="12"/>
    <col min="11521" max="11521" width="61" style="12" customWidth="1"/>
    <col min="11522" max="11522" width="18.42578125" style="12" customWidth="1"/>
    <col min="11523" max="11526" width="19.140625" style="12" customWidth="1"/>
    <col min="11527" max="11528" width="15.28515625" style="12" customWidth="1"/>
    <col min="11529" max="11529" width="11.28515625" style="12" customWidth="1"/>
    <col min="11530" max="11530" width="11.140625" style="12" customWidth="1"/>
    <col min="11531" max="11531" width="12.85546875" style="12" customWidth="1"/>
    <col min="11532" max="11532" width="9.140625" style="12"/>
    <col min="11533" max="11533" width="11.7109375" style="12" customWidth="1"/>
    <col min="11534" max="11535" width="10.85546875" style="12" customWidth="1"/>
    <col min="11536" max="11536" width="13" style="12" customWidth="1"/>
    <col min="11537" max="11776" width="9.140625" style="12"/>
    <col min="11777" max="11777" width="61" style="12" customWidth="1"/>
    <col min="11778" max="11778" width="18.42578125" style="12" customWidth="1"/>
    <col min="11779" max="11782" width="19.140625" style="12" customWidth="1"/>
    <col min="11783" max="11784" width="15.28515625" style="12" customWidth="1"/>
    <col min="11785" max="11785" width="11.28515625" style="12" customWidth="1"/>
    <col min="11786" max="11786" width="11.140625" style="12" customWidth="1"/>
    <col min="11787" max="11787" width="12.85546875" style="12" customWidth="1"/>
    <col min="11788" max="11788" width="9.140625" style="12"/>
    <col min="11789" max="11789" width="11.7109375" style="12" customWidth="1"/>
    <col min="11790" max="11791" width="10.85546875" style="12" customWidth="1"/>
    <col min="11792" max="11792" width="13" style="12" customWidth="1"/>
    <col min="11793" max="12032" width="9.140625" style="12"/>
    <col min="12033" max="12033" width="61" style="12" customWidth="1"/>
    <col min="12034" max="12034" width="18.42578125" style="12" customWidth="1"/>
    <col min="12035" max="12038" width="19.140625" style="12" customWidth="1"/>
    <col min="12039" max="12040" width="15.28515625" style="12" customWidth="1"/>
    <col min="12041" max="12041" width="11.28515625" style="12" customWidth="1"/>
    <col min="12042" max="12042" width="11.140625" style="12" customWidth="1"/>
    <col min="12043" max="12043" width="12.85546875" style="12" customWidth="1"/>
    <col min="12044" max="12044" width="9.140625" style="12"/>
    <col min="12045" max="12045" width="11.7109375" style="12" customWidth="1"/>
    <col min="12046" max="12047" width="10.85546875" style="12" customWidth="1"/>
    <col min="12048" max="12048" width="13" style="12" customWidth="1"/>
    <col min="12049" max="12288" width="9.140625" style="12"/>
    <col min="12289" max="12289" width="61" style="12" customWidth="1"/>
    <col min="12290" max="12290" width="18.42578125" style="12" customWidth="1"/>
    <col min="12291" max="12294" width="19.140625" style="12" customWidth="1"/>
    <col min="12295" max="12296" width="15.28515625" style="12" customWidth="1"/>
    <col min="12297" max="12297" width="11.28515625" style="12" customWidth="1"/>
    <col min="12298" max="12298" width="11.140625" style="12" customWidth="1"/>
    <col min="12299" max="12299" width="12.85546875" style="12" customWidth="1"/>
    <col min="12300" max="12300" width="9.140625" style="12"/>
    <col min="12301" max="12301" width="11.7109375" style="12" customWidth="1"/>
    <col min="12302" max="12303" width="10.85546875" style="12" customWidth="1"/>
    <col min="12304" max="12304" width="13" style="12" customWidth="1"/>
    <col min="12305" max="12544" width="9.140625" style="12"/>
    <col min="12545" max="12545" width="61" style="12" customWidth="1"/>
    <col min="12546" max="12546" width="18.42578125" style="12" customWidth="1"/>
    <col min="12547" max="12550" width="19.140625" style="12" customWidth="1"/>
    <col min="12551" max="12552" width="15.28515625" style="12" customWidth="1"/>
    <col min="12553" max="12553" width="11.28515625" style="12" customWidth="1"/>
    <col min="12554" max="12554" width="11.140625" style="12" customWidth="1"/>
    <col min="12555" max="12555" width="12.85546875" style="12" customWidth="1"/>
    <col min="12556" max="12556" width="9.140625" style="12"/>
    <col min="12557" max="12557" width="11.7109375" style="12" customWidth="1"/>
    <col min="12558" max="12559" width="10.85546875" style="12" customWidth="1"/>
    <col min="12560" max="12560" width="13" style="12" customWidth="1"/>
    <col min="12561" max="12800" width="9.140625" style="12"/>
    <col min="12801" max="12801" width="61" style="12" customWidth="1"/>
    <col min="12802" max="12802" width="18.42578125" style="12" customWidth="1"/>
    <col min="12803" max="12806" width="19.140625" style="12" customWidth="1"/>
    <col min="12807" max="12808" width="15.28515625" style="12" customWidth="1"/>
    <col min="12809" max="12809" width="11.28515625" style="12" customWidth="1"/>
    <col min="12810" max="12810" width="11.140625" style="12" customWidth="1"/>
    <col min="12811" max="12811" width="12.85546875" style="12" customWidth="1"/>
    <col min="12812" max="12812" width="9.140625" style="12"/>
    <col min="12813" max="12813" width="11.7109375" style="12" customWidth="1"/>
    <col min="12814" max="12815" width="10.85546875" style="12" customWidth="1"/>
    <col min="12816" max="12816" width="13" style="12" customWidth="1"/>
    <col min="12817" max="13056" width="9.140625" style="12"/>
    <col min="13057" max="13057" width="61" style="12" customWidth="1"/>
    <col min="13058" max="13058" width="18.42578125" style="12" customWidth="1"/>
    <col min="13059" max="13062" width="19.140625" style="12" customWidth="1"/>
    <col min="13063" max="13064" width="15.28515625" style="12" customWidth="1"/>
    <col min="13065" max="13065" width="11.28515625" style="12" customWidth="1"/>
    <col min="13066" max="13066" width="11.140625" style="12" customWidth="1"/>
    <col min="13067" max="13067" width="12.85546875" style="12" customWidth="1"/>
    <col min="13068" max="13068" width="9.140625" style="12"/>
    <col min="13069" max="13069" width="11.7109375" style="12" customWidth="1"/>
    <col min="13070" max="13071" width="10.85546875" style="12" customWidth="1"/>
    <col min="13072" max="13072" width="13" style="12" customWidth="1"/>
    <col min="13073" max="13312" width="9.140625" style="12"/>
    <col min="13313" max="13313" width="61" style="12" customWidth="1"/>
    <col min="13314" max="13314" width="18.42578125" style="12" customWidth="1"/>
    <col min="13315" max="13318" width="19.140625" style="12" customWidth="1"/>
    <col min="13319" max="13320" width="15.28515625" style="12" customWidth="1"/>
    <col min="13321" max="13321" width="11.28515625" style="12" customWidth="1"/>
    <col min="13322" max="13322" width="11.140625" style="12" customWidth="1"/>
    <col min="13323" max="13323" width="12.85546875" style="12" customWidth="1"/>
    <col min="13324" max="13324" width="9.140625" style="12"/>
    <col min="13325" max="13325" width="11.7109375" style="12" customWidth="1"/>
    <col min="13326" max="13327" width="10.85546875" style="12" customWidth="1"/>
    <col min="13328" max="13328" width="13" style="12" customWidth="1"/>
    <col min="13329" max="13568" width="9.140625" style="12"/>
    <col min="13569" max="13569" width="61" style="12" customWidth="1"/>
    <col min="13570" max="13570" width="18.42578125" style="12" customWidth="1"/>
    <col min="13571" max="13574" width="19.140625" style="12" customWidth="1"/>
    <col min="13575" max="13576" width="15.28515625" style="12" customWidth="1"/>
    <col min="13577" max="13577" width="11.28515625" style="12" customWidth="1"/>
    <col min="13578" max="13578" width="11.140625" style="12" customWidth="1"/>
    <col min="13579" max="13579" width="12.85546875" style="12" customWidth="1"/>
    <col min="13580" max="13580" width="9.140625" style="12"/>
    <col min="13581" max="13581" width="11.7109375" style="12" customWidth="1"/>
    <col min="13582" max="13583" width="10.85546875" style="12" customWidth="1"/>
    <col min="13584" max="13584" width="13" style="12" customWidth="1"/>
    <col min="13585" max="13824" width="9.140625" style="12"/>
    <col min="13825" max="13825" width="61" style="12" customWidth="1"/>
    <col min="13826" max="13826" width="18.42578125" style="12" customWidth="1"/>
    <col min="13827" max="13830" width="19.140625" style="12" customWidth="1"/>
    <col min="13831" max="13832" width="15.28515625" style="12" customWidth="1"/>
    <col min="13833" max="13833" width="11.28515625" style="12" customWidth="1"/>
    <col min="13834" max="13834" width="11.140625" style="12" customWidth="1"/>
    <col min="13835" max="13835" width="12.85546875" style="12" customWidth="1"/>
    <col min="13836" max="13836" width="9.140625" style="12"/>
    <col min="13837" max="13837" width="11.7109375" style="12" customWidth="1"/>
    <col min="13838" max="13839" width="10.85546875" style="12" customWidth="1"/>
    <col min="13840" max="13840" width="13" style="12" customWidth="1"/>
    <col min="13841" max="14080" width="9.140625" style="12"/>
    <col min="14081" max="14081" width="61" style="12" customWidth="1"/>
    <col min="14082" max="14082" width="18.42578125" style="12" customWidth="1"/>
    <col min="14083" max="14086" width="19.140625" style="12" customWidth="1"/>
    <col min="14087" max="14088" width="15.28515625" style="12" customWidth="1"/>
    <col min="14089" max="14089" width="11.28515625" style="12" customWidth="1"/>
    <col min="14090" max="14090" width="11.140625" style="12" customWidth="1"/>
    <col min="14091" max="14091" width="12.85546875" style="12" customWidth="1"/>
    <col min="14092" max="14092" width="9.140625" style="12"/>
    <col min="14093" max="14093" width="11.7109375" style="12" customWidth="1"/>
    <col min="14094" max="14095" width="10.85546875" style="12" customWidth="1"/>
    <col min="14096" max="14096" width="13" style="12" customWidth="1"/>
    <col min="14097" max="14336" width="9.140625" style="12"/>
    <col min="14337" max="14337" width="61" style="12" customWidth="1"/>
    <col min="14338" max="14338" width="18.42578125" style="12" customWidth="1"/>
    <col min="14339" max="14342" width="19.140625" style="12" customWidth="1"/>
    <col min="14343" max="14344" width="15.28515625" style="12" customWidth="1"/>
    <col min="14345" max="14345" width="11.28515625" style="12" customWidth="1"/>
    <col min="14346" max="14346" width="11.140625" style="12" customWidth="1"/>
    <col min="14347" max="14347" width="12.85546875" style="12" customWidth="1"/>
    <col min="14348" max="14348" width="9.140625" style="12"/>
    <col min="14349" max="14349" width="11.7109375" style="12" customWidth="1"/>
    <col min="14350" max="14351" width="10.85546875" style="12" customWidth="1"/>
    <col min="14352" max="14352" width="13" style="12" customWidth="1"/>
    <col min="14353" max="14592" width="9.140625" style="12"/>
    <col min="14593" max="14593" width="61" style="12" customWidth="1"/>
    <col min="14594" max="14594" width="18.42578125" style="12" customWidth="1"/>
    <col min="14595" max="14598" width="19.140625" style="12" customWidth="1"/>
    <col min="14599" max="14600" width="15.28515625" style="12" customWidth="1"/>
    <col min="14601" max="14601" width="11.28515625" style="12" customWidth="1"/>
    <col min="14602" max="14602" width="11.140625" style="12" customWidth="1"/>
    <col min="14603" max="14603" width="12.85546875" style="12" customWidth="1"/>
    <col min="14604" max="14604" width="9.140625" style="12"/>
    <col min="14605" max="14605" width="11.7109375" style="12" customWidth="1"/>
    <col min="14606" max="14607" width="10.85546875" style="12" customWidth="1"/>
    <col min="14608" max="14608" width="13" style="12" customWidth="1"/>
    <col min="14609" max="14848" width="9.140625" style="12"/>
    <col min="14849" max="14849" width="61" style="12" customWidth="1"/>
    <col min="14850" max="14850" width="18.42578125" style="12" customWidth="1"/>
    <col min="14851" max="14854" width="19.140625" style="12" customWidth="1"/>
    <col min="14855" max="14856" width="15.28515625" style="12" customWidth="1"/>
    <col min="14857" max="14857" width="11.28515625" style="12" customWidth="1"/>
    <col min="14858" max="14858" width="11.140625" style="12" customWidth="1"/>
    <col min="14859" max="14859" width="12.85546875" style="12" customWidth="1"/>
    <col min="14860" max="14860" width="9.140625" style="12"/>
    <col min="14861" max="14861" width="11.7109375" style="12" customWidth="1"/>
    <col min="14862" max="14863" width="10.85546875" style="12" customWidth="1"/>
    <col min="14864" max="14864" width="13" style="12" customWidth="1"/>
    <col min="14865" max="15104" width="9.140625" style="12"/>
    <col min="15105" max="15105" width="61" style="12" customWidth="1"/>
    <col min="15106" max="15106" width="18.42578125" style="12" customWidth="1"/>
    <col min="15107" max="15110" width="19.140625" style="12" customWidth="1"/>
    <col min="15111" max="15112" width="15.28515625" style="12" customWidth="1"/>
    <col min="15113" max="15113" width="11.28515625" style="12" customWidth="1"/>
    <col min="15114" max="15114" width="11.140625" style="12" customWidth="1"/>
    <col min="15115" max="15115" width="12.85546875" style="12" customWidth="1"/>
    <col min="15116" max="15116" width="9.140625" style="12"/>
    <col min="15117" max="15117" width="11.7109375" style="12" customWidth="1"/>
    <col min="15118" max="15119" width="10.85546875" style="12" customWidth="1"/>
    <col min="15120" max="15120" width="13" style="12" customWidth="1"/>
    <col min="15121" max="15360" width="9.140625" style="12"/>
    <col min="15361" max="15361" width="61" style="12" customWidth="1"/>
    <col min="15362" max="15362" width="18.42578125" style="12" customWidth="1"/>
    <col min="15363" max="15366" width="19.140625" style="12" customWidth="1"/>
    <col min="15367" max="15368" width="15.28515625" style="12" customWidth="1"/>
    <col min="15369" max="15369" width="11.28515625" style="12" customWidth="1"/>
    <col min="15370" max="15370" width="11.140625" style="12" customWidth="1"/>
    <col min="15371" max="15371" width="12.85546875" style="12" customWidth="1"/>
    <col min="15372" max="15372" width="9.140625" style="12"/>
    <col min="15373" max="15373" width="11.7109375" style="12" customWidth="1"/>
    <col min="15374" max="15375" width="10.85546875" style="12" customWidth="1"/>
    <col min="15376" max="15376" width="13" style="12" customWidth="1"/>
    <col min="15377" max="15616" width="9.140625" style="12"/>
    <col min="15617" max="15617" width="61" style="12" customWidth="1"/>
    <col min="15618" max="15618" width="18.42578125" style="12" customWidth="1"/>
    <col min="15619" max="15622" width="19.140625" style="12" customWidth="1"/>
    <col min="15623" max="15624" width="15.28515625" style="12" customWidth="1"/>
    <col min="15625" max="15625" width="11.28515625" style="12" customWidth="1"/>
    <col min="15626" max="15626" width="11.140625" style="12" customWidth="1"/>
    <col min="15627" max="15627" width="12.85546875" style="12" customWidth="1"/>
    <col min="15628" max="15628" width="9.140625" style="12"/>
    <col min="15629" max="15629" width="11.7109375" style="12" customWidth="1"/>
    <col min="15630" max="15631" width="10.85546875" style="12" customWidth="1"/>
    <col min="15632" max="15632" width="13" style="12" customWidth="1"/>
    <col min="15633" max="15872" width="9.140625" style="12"/>
    <col min="15873" max="15873" width="61" style="12" customWidth="1"/>
    <col min="15874" max="15874" width="18.42578125" style="12" customWidth="1"/>
    <col min="15875" max="15878" width="19.140625" style="12" customWidth="1"/>
    <col min="15879" max="15880" width="15.28515625" style="12" customWidth="1"/>
    <col min="15881" max="15881" width="11.28515625" style="12" customWidth="1"/>
    <col min="15882" max="15882" width="11.140625" style="12" customWidth="1"/>
    <col min="15883" max="15883" width="12.85546875" style="12" customWidth="1"/>
    <col min="15884" max="15884" width="9.140625" style="12"/>
    <col min="15885" max="15885" width="11.7109375" style="12" customWidth="1"/>
    <col min="15886" max="15887" width="10.85546875" style="12" customWidth="1"/>
    <col min="15888" max="15888" width="13" style="12" customWidth="1"/>
    <col min="15889" max="16128" width="9.140625" style="12"/>
    <col min="16129" max="16129" width="61" style="12" customWidth="1"/>
    <col min="16130" max="16130" width="18.42578125" style="12" customWidth="1"/>
    <col min="16131" max="16134" width="19.140625" style="12" customWidth="1"/>
    <col min="16135" max="16136" width="15.28515625" style="12" customWidth="1"/>
    <col min="16137" max="16137" width="11.28515625" style="12" customWidth="1"/>
    <col min="16138" max="16138" width="11.140625" style="12" customWidth="1"/>
    <col min="16139" max="16139" width="12.85546875" style="12" customWidth="1"/>
    <col min="16140" max="16140" width="9.140625" style="12"/>
    <col min="16141" max="16141" width="11.7109375" style="12" customWidth="1"/>
    <col min="16142" max="16143" width="10.85546875" style="12" customWidth="1"/>
    <col min="16144" max="16144" width="13" style="12" customWidth="1"/>
    <col min="16145" max="16384" width="9.140625" style="12"/>
  </cols>
  <sheetData>
    <row r="2" spans="1:8" ht="14.25" x14ac:dyDescent="0.2">
      <c r="A2" s="32" t="s">
        <v>160</v>
      </c>
    </row>
    <row r="3" spans="1:8" ht="15" thickBot="1" x14ac:dyDescent="0.25">
      <c r="B3" s="33"/>
      <c r="C3" s="33"/>
      <c r="D3" s="33"/>
      <c r="E3" s="32"/>
      <c r="F3" s="32"/>
      <c r="G3" s="32"/>
      <c r="H3" s="34"/>
    </row>
    <row r="4" spans="1:8" ht="15" thickBot="1" x14ac:dyDescent="0.25">
      <c r="A4" s="97" t="s">
        <v>96</v>
      </c>
      <c r="B4" s="109" t="s">
        <v>97</v>
      </c>
      <c r="C4" s="98" t="s">
        <v>98</v>
      </c>
      <c r="D4" s="99"/>
      <c r="E4" s="99"/>
      <c r="F4" s="100"/>
      <c r="G4" s="848"/>
      <c r="H4" s="848"/>
    </row>
    <row r="5" spans="1:8" ht="29.25" thickBot="1" x14ac:dyDescent="0.25">
      <c r="A5" s="35"/>
      <c r="B5" s="36" t="s">
        <v>99</v>
      </c>
      <c r="C5" s="110" t="s">
        <v>100</v>
      </c>
      <c r="D5" s="37" t="s">
        <v>101</v>
      </c>
      <c r="E5" s="38" t="s">
        <v>102</v>
      </c>
      <c r="F5" s="111" t="s">
        <v>4</v>
      </c>
      <c r="G5" s="108"/>
      <c r="H5" s="108"/>
    </row>
    <row r="6" spans="1:8" ht="15" thickBot="1" x14ac:dyDescent="0.25">
      <c r="A6" s="39" t="s">
        <v>0</v>
      </c>
      <c r="B6" s="40">
        <v>1</v>
      </c>
      <c r="C6" s="40"/>
      <c r="D6" s="40">
        <v>3</v>
      </c>
      <c r="E6" s="40">
        <v>4</v>
      </c>
      <c r="F6" s="112">
        <v>5</v>
      </c>
      <c r="G6" s="108"/>
      <c r="H6" s="108"/>
    </row>
    <row r="7" spans="1:8" ht="14.25" x14ac:dyDescent="0.2">
      <c r="A7" s="41"/>
      <c r="B7" s="42"/>
      <c r="C7" s="41"/>
      <c r="D7" s="41"/>
      <c r="E7" s="41"/>
      <c r="F7" s="113"/>
      <c r="G7" s="43"/>
      <c r="H7" s="43"/>
    </row>
    <row r="8" spans="1:8" ht="14.25" x14ac:dyDescent="0.2">
      <c r="A8" s="44" t="s">
        <v>103</v>
      </c>
      <c r="B8" s="45" t="s">
        <v>104</v>
      </c>
      <c r="C8" s="46">
        <v>10522</v>
      </c>
      <c r="D8" s="46">
        <v>10522</v>
      </c>
      <c r="E8" s="46">
        <v>20000</v>
      </c>
      <c r="F8" s="114">
        <v>30522</v>
      </c>
      <c r="G8" s="47"/>
      <c r="H8" s="47"/>
    </row>
    <row r="9" spans="1:8" ht="14.25" x14ac:dyDescent="0.2">
      <c r="A9" s="44" t="s">
        <v>105</v>
      </c>
      <c r="B9" s="45" t="s">
        <v>106</v>
      </c>
      <c r="C9" s="46">
        <v>57300</v>
      </c>
      <c r="D9" s="46">
        <v>57300</v>
      </c>
      <c r="E9" s="46">
        <v>25000</v>
      </c>
      <c r="F9" s="114">
        <v>82300</v>
      </c>
      <c r="G9" s="47"/>
      <c r="H9" s="47"/>
    </row>
    <row r="10" spans="1:8" ht="14.25" x14ac:dyDescent="0.2">
      <c r="A10" s="44" t="s">
        <v>107</v>
      </c>
      <c r="B10" s="45" t="s">
        <v>108</v>
      </c>
      <c r="C10" s="46">
        <v>5276</v>
      </c>
      <c r="D10" s="46">
        <v>5276</v>
      </c>
      <c r="E10" s="46">
        <v>43000</v>
      </c>
      <c r="F10" s="114">
        <v>48276</v>
      </c>
      <c r="G10" s="47"/>
      <c r="H10" s="47"/>
    </row>
    <row r="11" spans="1:8" ht="14.25" x14ac:dyDescent="0.2">
      <c r="A11" s="44" t="s">
        <v>109</v>
      </c>
      <c r="B11" s="45" t="s">
        <v>110</v>
      </c>
      <c r="C11" s="46">
        <v>2786</v>
      </c>
      <c r="D11" s="46">
        <v>2786</v>
      </c>
      <c r="E11" s="46">
        <v>52000</v>
      </c>
      <c r="F11" s="114">
        <v>54786</v>
      </c>
      <c r="G11" s="47"/>
      <c r="H11" s="47"/>
    </row>
    <row r="12" spans="1:8" ht="14.25" x14ac:dyDescent="0.2">
      <c r="A12" s="44" t="s">
        <v>111</v>
      </c>
      <c r="B12" s="45" t="s">
        <v>112</v>
      </c>
      <c r="C12" s="46">
        <v>10469</v>
      </c>
      <c r="D12" s="46">
        <v>10469</v>
      </c>
      <c r="E12" s="46">
        <v>28000</v>
      </c>
      <c r="F12" s="114">
        <v>38469</v>
      </c>
      <c r="G12" s="47"/>
      <c r="H12" s="47"/>
    </row>
    <row r="13" spans="1:8" ht="14.25" x14ac:dyDescent="0.2">
      <c r="A13" s="44"/>
      <c r="B13" s="45"/>
      <c r="C13" s="46"/>
      <c r="D13" s="46"/>
      <c r="E13" s="46" t="s">
        <v>113</v>
      </c>
      <c r="F13" s="114"/>
      <c r="G13" s="47"/>
      <c r="H13" s="47"/>
    </row>
    <row r="14" spans="1:8" ht="14.25" x14ac:dyDescent="0.2">
      <c r="A14" s="44" t="s">
        <v>114</v>
      </c>
      <c r="B14" s="45"/>
      <c r="C14" s="46">
        <v>86353</v>
      </c>
      <c r="D14" s="46">
        <v>86353</v>
      </c>
      <c r="E14" s="46">
        <v>168000</v>
      </c>
      <c r="F14" s="114">
        <v>254353</v>
      </c>
      <c r="G14" s="47"/>
      <c r="H14" s="47"/>
    </row>
    <row r="15" spans="1:8" ht="14.25" x14ac:dyDescent="0.2">
      <c r="A15" s="44"/>
      <c r="B15" s="45"/>
      <c r="C15" s="46"/>
      <c r="D15" s="46"/>
      <c r="E15" s="46"/>
      <c r="F15" s="114"/>
      <c r="G15" s="47"/>
      <c r="H15" s="47"/>
    </row>
    <row r="16" spans="1:8" ht="14.25" x14ac:dyDescent="0.2">
      <c r="A16" s="44" t="s">
        <v>115</v>
      </c>
      <c r="B16" s="45" t="s">
        <v>116</v>
      </c>
      <c r="C16" s="46">
        <v>3340</v>
      </c>
      <c r="D16" s="46">
        <v>3340</v>
      </c>
      <c r="E16" s="46">
        <v>188000</v>
      </c>
      <c r="F16" s="114">
        <v>191340</v>
      </c>
      <c r="G16" s="47"/>
      <c r="H16" s="47"/>
    </row>
    <row r="17" spans="1:8" ht="14.25" x14ac:dyDescent="0.2">
      <c r="A17" s="44"/>
      <c r="B17" s="45"/>
      <c r="C17" s="46"/>
      <c r="D17" s="46"/>
      <c r="E17" s="46"/>
      <c r="F17" s="114"/>
      <c r="G17" s="47"/>
      <c r="H17" s="47"/>
    </row>
    <row r="18" spans="1:8" ht="14.25" x14ac:dyDescent="0.2">
      <c r="A18" s="49" t="s">
        <v>117</v>
      </c>
      <c r="B18" s="48"/>
      <c r="C18" s="101">
        <v>89693</v>
      </c>
      <c r="D18" s="101">
        <v>89693</v>
      </c>
      <c r="E18" s="101">
        <v>356000</v>
      </c>
      <c r="F18" s="115">
        <v>445693</v>
      </c>
      <c r="G18" s="50"/>
      <c r="H18" s="50"/>
    </row>
    <row r="19" spans="1:8" ht="14.25" x14ac:dyDescent="0.2">
      <c r="A19" s="49"/>
      <c r="B19" s="48"/>
      <c r="C19" s="101"/>
      <c r="D19" s="101"/>
      <c r="E19" s="101"/>
      <c r="F19" s="115"/>
      <c r="G19" s="50"/>
      <c r="H19" s="50"/>
    </row>
    <row r="20" spans="1:8" ht="14.25" x14ac:dyDescent="0.2">
      <c r="A20" s="49" t="s">
        <v>118</v>
      </c>
      <c r="B20" s="48"/>
      <c r="C20" s="101">
        <v>62400</v>
      </c>
      <c r="D20" s="101">
        <v>10297</v>
      </c>
      <c r="E20" s="101">
        <v>0</v>
      </c>
      <c r="F20" s="101">
        <v>105400</v>
      </c>
      <c r="G20" s="50"/>
      <c r="H20" s="50"/>
    </row>
    <row r="21" spans="1:8" ht="14.25" x14ac:dyDescent="0.2">
      <c r="A21" s="49" t="s">
        <v>2</v>
      </c>
      <c r="B21" s="48"/>
      <c r="C21" s="101"/>
      <c r="D21" s="101"/>
      <c r="E21" s="101"/>
      <c r="F21" s="115"/>
      <c r="G21" s="50"/>
      <c r="H21" s="50"/>
    </row>
    <row r="22" spans="1:8" ht="14.25" x14ac:dyDescent="0.2">
      <c r="A22" s="44" t="s">
        <v>119</v>
      </c>
      <c r="B22" s="51"/>
      <c r="C22" s="46">
        <v>48734</v>
      </c>
      <c r="D22" s="46">
        <v>48734</v>
      </c>
      <c r="E22" s="46">
        <v>0</v>
      </c>
      <c r="F22" s="114">
        <v>48734</v>
      </c>
      <c r="G22" s="47"/>
      <c r="H22" s="47"/>
    </row>
    <row r="23" spans="1:8" ht="14.25" x14ac:dyDescent="0.2">
      <c r="A23" s="44" t="s">
        <v>120</v>
      </c>
      <c r="B23" s="45" t="s">
        <v>121</v>
      </c>
      <c r="C23" s="46">
        <v>23</v>
      </c>
      <c r="D23" s="46">
        <v>0</v>
      </c>
      <c r="E23" s="46">
        <v>0</v>
      </c>
      <c r="F23" s="114">
        <v>23</v>
      </c>
      <c r="G23" s="47"/>
      <c r="H23" s="47"/>
    </row>
    <row r="24" spans="1:8" ht="14.25" x14ac:dyDescent="0.2">
      <c r="A24" s="44" t="s">
        <v>122</v>
      </c>
      <c r="B24" s="51" t="s">
        <v>123</v>
      </c>
      <c r="C24" s="46">
        <v>0</v>
      </c>
      <c r="D24" s="46">
        <v>0</v>
      </c>
      <c r="E24" s="46">
        <v>0</v>
      </c>
      <c r="F24" s="114">
        <v>0</v>
      </c>
      <c r="G24" s="47"/>
      <c r="H24" s="47"/>
    </row>
    <row r="25" spans="1:8" ht="14.25" x14ac:dyDescent="0.2">
      <c r="A25" s="44" t="s">
        <v>124</v>
      </c>
      <c r="B25" s="45" t="s">
        <v>125</v>
      </c>
      <c r="C25" s="46">
        <v>10297</v>
      </c>
      <c r="D25" s="46">
        <v>10297</v>
      </c>
      <c r="E25" s="46">
        <v>43000</v>
      </c>
      <c r="F25" s="114">
        <v>53297</v>
      </c>
      <c r="G25" s="47"/>
      <c r="H25" s="47"/>
    </row>
    <row r="26" spans="1:8" ht="14.25" x14ac:dyDescent="0.2">
      <c r="A26" s="44" t="s">
        <v>126</v>
      </c>
      <c r="B26" s="51"/>
      <c r="C26" s="52">
        <v>1640</v>
      </c>
      <c r="D26" s="52">
        <v>0</v>
      </c>
      <c r="E26" s="52">
        <v>0</v>
      </c>
      <c r="F26" s="114">
        <v>1640</v>
      </c>
      <c r="G26" s="47"/>
      <c r="H26" s="47"/>
    </row>
    <row r="27" spans="1:8" ht="14.25" x14ac:dyDescent="0.2">
      <c r="A27" s="44" t="s">
        <v>127</v>
      </c>
      <c r="B27" s="51" t="s">
        <v>128</v>
      </c>
      <c r="C27" s="52">
        <v>0</v>
      </c>
      <c r="D27" s="52">
        <v>0</v>
      </c>
      <c r="E27" s="52">
        <v>0</v>
      </c>
      <c r="F27" s="114">
        <v>0</v>
      </c>
      <c r="G27" s="47"/>
      <c r="H27" s="47"/>
    </row>
    <row r="28" spans="1:8" ht="14.25" x14ac:dyDescent="0.2">
      <c r="A28" s="44" t="s">
        <v>129</v>
      </c>
      <c r="B28" s="51" t="s">
        <v>130</v>
      </c>
      <c r="C28" s="52">
        <v>101</v>
      </c>
      <c r="D28" s="52">
        <v>0</v>
      </c>
      <c r="E28" s="52">
        <v>0</v>
      </c>
      <c r="F28" s="114">
        <v>101</v>
      </c>
      <c r="G28" s="47"/>
      <c r="H28" s="47"/>
    </row>
    <row r="29" spans="1:8" ht="14.25" x14ac:dyDescent="0.2">
      <c r="A29" s="44" t="s">
        <v>131</v>
      </c>
      <c r="B29" s="51"/>
      <c r="C29" s="52">
        <v>157</v>
      </c>
      <c r="D29" s="52">
        <v>0</v>
      </c>
      <c r="E29" s="52">
        <v>0</v>
      </c>
      <c r="F29" s="114">
        <v>157</v>
      </c>
      <c r="G29" s="47"/>
      <c r="H29" s="47"/>
    </row>
    <row r="30" spans="1:8" ht="14.25" x14ac:dyDescent="0.2">
      <c r="A30" s="44" t="s">
        <v>132</v>
      </c>
      <c r="B30" s="51" t="s">
        <v>133</v>
      </c>
      <c r="C30" s="52">
        <v>1448</v>
      </c>
      <c r="D30" s="52">
        <v>0</v>
      </c>
      <c r="E30" s="52">
        <v>0</v>
      </c>
      <c r="F30" s="114">
        <v>1448</v>
      </c>
      <c r="G30" s="47"/>
      <c r="H30" s="47"/>
    </row>
    <row r="31" spans="1:8" ht="15" thickBot="1" x14ac:dyDescent="0.25">
      <c r="A31" s="44" t="s">
        <v>134</v>
      </c>
      <c r="B31" s="51" t="s">
        <v>135</v>
      </c>
      <c r="C31" s="53">
        <v>0</v>
      </c>
      <c r="D31" s="53">
        <v>0</v>
      </c>
      <c r="E31" s="53">
        <v>0</v>
      </c>
      <c r="F31" s="114">
        <v>0</v>
      </c>
      <c r="G31" s="47"/>
      <c r="H31" s="47"/>
    </row>
    <row r="32" spans="1:8" ht="15" thickBot="1" x14ac:dyDescent="0.25">
      <c r="A32" s="102" t="s">
        <v>136</v>
      </c>
      <c r="B32" s="102"/>
      <c r="C32" s="103">
        <v>152093</v>
      </c>
      <c r="D32" s="103">
        <v>91424</v>
      </c>
      <c r="E32" s="103">
        <v>399000</v>
      </c>
      <c r="F32" s="103">
        <v>551093</v>
      </c>
      <c r="G32" s="47"/>
      <c r="H32" s="47"/>
    </row>
    <row r="33" spans="1:8" ht="14.25" x14ac:dyDescent="0.2">
      <c r="A33" s="43"/>
      <c r="B33" s="43"/>
      <c r="C33" s="54"/>
      <c r="D33" s="54"/>
      <c r="E33" s="54"/>
      <c r="F33" s="54"/>
      <c r="G33" s="54"/>
      <c r="H33" s="54"/>
    </row>
    <row r="34" spans="1:8" ht="14.25" x14ac:dyDescent="0.2">
      <c r="A34" s="43"/>
      <c r="B34" s="43"/>
      <c r="C34" s="54"/>
      <c r="D34" s="54"/>
      <c r="E34" s="54"/>
      <c r="F34" s="54"/>
      <c r="G34" s="54"/>
      <c r="H34" s="54"/>
    </row>
    <row r="35" spans="1:8" ht="14.25" x14ac:dyDescent="0.2">
      <c r="A35" s="43" t="s">
        <v>137</v>
      </c>
      <c r="B35" s="43"/>
      <c r="C35" s="54"/>
      <c r="D35" s="54"/>
      <c r="E35" s="54"/>
      <c r="F35" s="54"/>
      <c r="G35" s="54"/>
      <c r="H35" s="54"/>
    </row>
    <row r="36" spans="1:8" ht="15" thickBot="1" x14ac:dyDescent="0.25">
      <c r="A36" s="55" t="s">
        <v>138</v>
      </c>
      <c r="B36" s="56"/>
      <c r="C36" s="56"/>
      <c r="D36" s="57"/>
      <c r="E36" s="56"/>
      <c r="F36" s="58"/>
      <c r="G36" s="56"/>
      <c r="H36" s="59" t="s">
        <v>139</v>
      </c>
    </row>
    <row r="37" spans="1:8" ht="15" thickBot="1" x14ac:dyDescent="0.25">
      <c r="A37" s="60" t="s">
        <v>140</v>
      </c>
      <c r="B37" s="61" t="s">
        <v>141</v>
      </c>
      <c r="C37" s="62" t="s">
        <v>142</v>
      </c>
      <c r="D37" s="63" t="s">
        <v>143</v>
      </c>
      <c r="E37" s="64" t="s">
        <v>144</v>
      </c>
      <c r="F37" s="63" t="s">
        <v>145</v>
      </c>
      <c r="G37" s="65" t="s">
        <v>146</v>
      </c>
      <c r="H37" s="61" t="s">
        <v>147</v>
      </c>
    </row>
    <row r="38" spans="1:8" ht="14.25" x14ac:dyDescent="0.2">
      <c r="A38" s="66" t="s">
        <v>148</v>
      </c>
      <c r="B38" s="67"/>
      <c r="C38" s="68"/>
      <c r="D38" s="69"/>
      <c r="E38" s="70"/>
      <c r="F38" s="69"/>
      <c r="G38" s="71"/>
      <c r="H38" s="72">
        <v>0</v>
      </c>
    </row>
    <row r="39" spans="1:8" ht="14.25" x14ac:dyDescent="0.2">
      <c r="A39" s="66" t="s">
        <v>149</v>
      </c>
      <c r="B39" s="67"/>
      <c r="C39" s="68"/>
      <c r="D39" s="70"/>
      <c r="E39" s="70"/>
      <c r="F39" s="70"/>
      <c r="G39" s="71"/>
      <c r="H39" s="72">
        <v>0</v>
      </c>
    </row>
    <row r="40" spans="1:8" ht="14.25" x14ac:dyDescent="0.2">
      <c r="A40" s="66" t="s">
        <v>150</v>
      </c>
      <c r="B40" s="67"/>
      <c r="C40" s="68"/>
      <c r="D40" s="70"/>
      <c r="E40" s="70"/>
      <c r="F40" s="70"/>
      <c r="G40" s="71"/>
      <c r="H40" s="72">
        <v>0</v>
      </c>
    </row>
    <row r="41" spans="1:8" ht="14.25" x14ac:dyDescent="0.2">
      <c r="A41" s="66" t="s">
        <v>151</v>
      </c>
      <c r="B41" s="67"/>
      <c r="C41" s="68"/>
      <c r="D41" s="70"/>
      <c r="E41" s="70"/>
      <c r="F41" s="70"/>
      <c r="G41" s="71"/>
      <c r="H41" s="72">
        <v>0</v>
      </c>
    </row>
    <row r="42" spans="1:8" ht="15" thickBot="1" x14ac:dyDescent="0.25">
      <c r="A42" s="66"/>
      <c r="B42" s="73"/>
      <c r="C42" s="68"/>
      <c r="D42" s="70"/>
      <c r="E42" s="74"/>
      <c r="F42" s="70"/>
      <c r="G42" s="71"/>
      <c r="H42" s="72"/>
    </row>
    <row r="43" spans="1:8" ht="15" thickBot="1" x14ac:dyDescent="0.25">
      <c r="A43" s="60" t="s">
        <v>152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  <c r="H43" s="75">
        <v>0</v>
      </c>
    </row>
    <row r="44" spans="1:8" ht="14.25" x14ac:dyDescent="0.2">
      <c r="A44" s="56"/>
      <c r="B44" s="76"/>
      <c r="C44" s="76"/>
      <c r="D44" s="76"/>
      <c r="E44" s="76"/>
      <c r="F44" s="76"/>
      <c r="G44" s="76"/>
      <c r="H44" s="76"/>
    </row>
    <row r="45" spans="1:8" ht="14.25" x14ac:dyDescent="0.2">
      <c r="A45" s="77" t="s">
        <v>153</v>
      </c>
      <c r="B45" s="76"/>
      <c r="C45" s="76"/>
      <c r="D45" s="76"/>
      <c r="E45" s="76"/>
      <c r="F45" s="76"/>
      <c r="G45" s="76"/>
      <c r="H45" s="76"/>
    </row>
    <row r="46" spans="1:8" ht="15" thickBot="1" x14ac:dyDescent="0.25">
      <c r="A46" s="78" t="s">
        <v>2</v>
      </c>
      <c r="B46" s="76"/>
      <c r="C46" s="76"/>
      <c r="D46" s="76"/>
      <c r="E46" s="76"/>
      <c r="F46" s="79" t="s">
        <v>139</v>
      </c>
    </row>
    <row r="47" spans="1:8" ht="14.25" x14ac:dyDescent="0.2">
      <c r="A47" s="80" t="s">
        <v>140</v>
      </c>
      <c r="B47" s="81" t="s">
        <v>148</v>
      </c>
      <c r="C47" s="104" t="s">
        <v>149</v>
      </c>
      <c r="D47" s="104" t="s">
        <v>150</v>
      </c>
      <c r="E47" s="104" t="s">
        <v>151</v>
      </c>
      <c r="F47" s="82" t="s">
        <v>4</v>
      </c>
      <c r="H47" s="105"/>
    </row>
    <row r="48" spans="1:8" ht="15" thickBot="1" x14ac:dyDescent="0.25">
      <c r="A48" s="83"/>
      <c r="B48" s="84" t="s">
        <v>147</v>
      </c>
      <c r="C48" s="85" t="s">
        <v>147</v>
      </c>
      <c r="D48" s="85" t="s">
        <v>147</v>
      </c>
      <c r="E48" s="85" t="s">
        <v>147</v>
      </c>
      <c r="F48" s="86"/>
      <c r="H48" s="105"/>
    </row>
    <row r="49" spans="1:8" ht="14.25" x14ac:dyDescent="0.2">
      <c r="A49" s="87" t="s">
        <v>148</v>
      </c>
      <c r="B49" s="69">
        <v>445000</v>
      </c>
      <c r="C49" s="69"/>
      <c r="D49" s="88"/>
      <c r="E49" s="69"/>
      <c r="F49" s="71">
        <v>445000</v>
      </c>
      <c r="H49" s="106"/>
    </row>
    <row r="50" spans="1:8" ht="14.25" x14ac:dyDescent="0.2">
      <c r="A50" s="87" t="s">
        <v>149</v>
      </c>
      <c r="B50" s="89"/>
      <c r="C50" s="69"/>
      <c r="D50" s="90"/>
      <c r="E50" s="69"/>
      <c r="F50" s="71">
        <v>0</v>
      </c>
      <c r="H50" s="106"/>
    </row>
    <row r="51" spans="1:8" ht="14.25" x14ac:dyDescent="0.2">
      <c r="A51" s="87" t="s">
        <v>150</v>
      </c>
      <c r="B51" s="69"/>
      <c r="C51" s="69"/>
      <c r="D51" s="88"/>
      <c r="E51" s="69"/>
      <c r="F51" s="71">
        <v>0</v>
      </c>
      <c r="H51" s="106"/>
    </row>
    <row r="52" spans="1:8" ht="14.25" x14ac:dyDescent="0.2">
      <c r="A52" s="87" t="s">
        <v>151</v>
      </c>
      <c r="B52" s="89"/>
      <c r="C52" s="89"/>
      <c r="D52" s="88"/>
      <c r="E52" s="69"/>
      <c r="F52" s="71">
        <v>0</v>
      </c>
      <c r="H52" s="107"/>
    </row>
    <row r="53" spans="1:8" ht="15" thickBot="1" x14ac:dyDescent="0.25">
      <c r="A53" s="87"/>
      <c r="B53" s="89"/>
      <c r="C53" s="89"/>
      <c r="D53" s="91"/>
      <c r="E53" s="89"/>
      <c r="F53" s="71"/>
      <c r="H53" s="106"/>
    </row>
    <row r="54" spans="1:8" ht="15" thickBot="1" x14ac:dyDescent="0.25">
      <c r="A54" s="92" t="s">
        <v>152</v>
      </c>
      <c r="B54" s="93">
        <v>445000</v>
      </c>
      <c r="C54" s="93">
        <v>0</v>
      </c>
      <c r="D54" s="93">
        <v>0</v>
      </c>
      <c r="E54" s="93">
        <v>0</v>
      </c>
      <c r="F54" s="94">
        <v>445000</v>
      </c>
      <c r="H54" s="95"/>
    </row>
    <row r="55" spans="1:8" ht="14.25" x14ac:dyDescent="0.2">
      <c r="A55" s="96"/>
      <c r="B55" s="95"/>
      <c r="C55" s="95"/>
      <c r="D55" s="95"/>
      <c r="E55" s="95"/>
      <c r="F55" s="95"/>
      <c r="G55" s="95"/>
      <c r="H55" s="79"/>
    </row>
    <row r="56" spans="1:8" ht="14.25" x14ac:dyDescent="0.2">
      <c r="A56" s="32"/>
      <c r="B56" s="56"/>
      <c r="C56" s="56"/>
      <c r="D56" s="56"/>
      <c r="E56" s="56"/>
      <c r="F56" s="56"/>
      <c r="G56" s="56"/>
      <c r="H56" s="56"/>
    </row>
    <row r="57" spans="1:8" ht="14.25" x14ac:dyDescent="0.2">
      <c r="A57" s="32"/>
    </row>
  </sheetData>
  <mergeCells count="1">
    <mergeCell ref="G4:H4"/>
  </mergeCells>
  <phoneticPr fontId="10" type="noConversion"/>
  <pageMargins left="0.47244094488188981" right="0.19685039370078741" top="0.15748031496062992" bottom="0.23622047244094491" header="0.51181102362204722" footer="0.27"/>
  <pageSetup paperSize="9" scale="73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3"/>
  <sheetViews>
    <sheetView zoomScale="75" workbookViewId="0">
      <selection activeCell="F37" sqref="F37"/>
    </sheetView>
  </sheetViews>
  <sheetFormatPr defaultRowHeight="12.75" x14ac:dyDescent="0.2"/>
  <cols>
    <col min="1" max="1" width="24" style="515" customWidth="1"/>
    <col min="2" max="2" width="17.7109375" style="515" customWidth="1"/>
    <col min="3" max="4" width="16" style="515" customWidth="1"/>
    <col min="5" max="5" width="15.85546875" style="515" customWidth="1"/>
    <col min="6" max="6" width="16" style="515" customWidth="1"/>
    <col min="7" max="7" width="15.7109375" style="515" customWidth="1"/>
    <col min="8" max="8" width="15.42578125" style="515" customWidth="1"/>
    <col min="9" max="9" width="16.140625" style="515" customWidth="1"/>
    <col min="10" max="10" width="14.7109375" style="515" customWidth="1"/>
    <col min="11" max="11" width="17.7109375" style="515" customWidth="1"/>
    <col min="12" max="12" width="14.85546875" style="515" customWidth="1"/>
    <col min="13" max="13" width="16" style="515" customWidth="1"/>
    <col min="14" max="14" width="16.85546875" style="515" customWidth="1"/>
    <col min="15" max="15" width="16.140625" style="515" bestFit="1" customWidth="1"/>
    <col min="16" max="16" width="16.7109375" style="515" bestFit="1" customWidth="1"/>
    <col min="17" max="17" width="14.85546875" style="515" bestFit="1" customWidth="1"/>
    <col min="18" max="18" width="16.140625" style="515" bestFit="1" customWidth="1"/>
    <col min="19" max="19" width="14.85546875" style="515" bestFit="1" customWidth="1"/>
    <col min="20" max="20" width="15" style="515" hidden="1" customWidth="1"/>
    <col min="21" max="256" width="9.140625" style="515"/>
    <col min="257" max="257" width="24" style="515" customWidth="1"/>
    <col min="258" max="258" width="17.7109375" style="515" customWidth="1"/>
    <col min="259" max="260" width="16" style="515" customWidth="1"/>
    <col min="261" max="261" width="15.85546875" style="515" customWidth="1"/>
    <col min="262" max="262" width="16" style="515" customWidth="1"/>
    <col min="263" max="263" width="15.7109375" style="515" customWidth="1"/>
    <col min="264" max="264" width="15.42578125" style="515" customWidth="1"/>
    <col min="265" max="265" width="16.140625" style="515" customWidth="1"/>
    <col min="266" max="266" width="14.7109375" style="515" customWidth="1"/>
    <col min="267" max="267" width="17.7109375" style="515" customWidth="1"/>
    <col min="268" max="268" width="14.85546875" style="515" customWidth="1"/>
    <col min="269" max="269" width="16" style="515" customWidth="1"/>
    <col min="270" max="270" width="16.85546875" style="515" customWidth="1"/>
    <col min="271" max="271" width="16.140625" style="515" bestFit="1" customWidth="1"/>
    <col min="272" max="272" width="16.7109375" style="515" bestFit="1" customWidth="1"/>
    <col min="273" max="273" width="14.85546875" style="515" bestFit="1" customWidth="1"/>
    <col min="274" max="274" width="16.140625" style="515" bestFit="1" customWidth="1"/>
    <col min="275" max="275" width="14.85546875" style="515" bestFit="1" customWidth="1"/>
    <col min="276" max="276" width="0" style="515" hidden="1" customWidth="1"/>
    <col min="277" max="512" width="9.140625" style="515"/>
    <col min="513" max="513" width="24" style="515" customWidth="1"/>
    <col min="514" max="514" width="17.7109375" style="515" customWidth="1"/>
    <col min="515" max="516" width="16" style="515" customWidth="1"/>
    <col min="517" max="517" width="15.85546875" style="515" customWidth="1"/>
    <col min="518" max="518" width="16" style="515" customWidth="1"/>
    <col min="519" max="519" width="15.7109375" style="515" customWidth="1"/>
    <col min="520" max="520" width="15.42578125" style="515" customWidth="1"/>
    <col min="521" max="521" width="16.140625" style="515" customWidth="1"/>
    <col min="522" max="522" width="14.7109375" style="515" customWidth="1"/>
    <col min="523" max="523" width="17.7109375" style="515" customWidth="1"/>
    <col min="524" max="524" width="14.85546875" style="515" customWidth="1"/>
    <col min="525" max="525" width="16" style="515" customWidth="1"/>
    <col min="526" max="526" width="16.85546875" style="515" customWidth="1"/>
    <col min="527" max="527" width="16.140625" style="515" bestFit="1" customWidth="1"/>
    <col min="528" max="528" width="16.7109375" style="515" bestFit="1" customWidth="1"/>
    <col min="529" max="529" width="14.85546875" style="515" bestFit="1" customWidth="1"/>
    <col min="530" max="530" width="16.140625" style="515" bestFit="1" customWidth="1"/>
    <col min="531" max="531" width="14.85546875" style="515" bestFit="1" customWidth="1"/>
    <col min="532" max="532" width="0" style="515" hidden="1" customWidth="1"/>
    <col min="533" max="768" width="9.140625" style="515"/>
    <col min="769" max="769" width="24" style="515" customWidth="1"/>
    <col min="770" max="770" width="17.7109375" style="515" customWidth="1"/>
    <col min="771" max="772" width="16" style="515" customWidth="1"/>
    <col min="773" max="773" width="15.85546875" style="515" customWidth="1"/>
    <col min="774" max="774" width="16" style="515" customWidth="1"/>
    <col min="775" max="775" width="15.7109375" style="515" customWidth="1"/>
    <col min="776" max="776" width="15.42578125" style="515" customWidth="1"/>
    <col min="777" max="777" width="16.140625" style="515" customWidth="1"/>
    <col min="778" max="778" width="14.7109375" style="515" customWidth="1"/>
    <col min="779" max="779" width="17.7109375" style="515" customWidth="1"/>
    <col min="780" max="780" width="14.85546875" style="515" customWidth="1"/>
    <col min="781" max="781" width="16" style="515" customWidth="1"/>
    <col min="782" max="782" width="16.85546875" style="515" customWidth="1"/>
    <col min="783" max="783" width="16.140625" style="515" bestFit="1" customWidth="1"/>
    <col min="784" max="784" width="16.7109375" style="515" bestFit="1" customWidth="1"/>
    <col min="785" max="785" width="14.85546875" style="515" bestFit="1" customWidth="1"/>
    <col min="786" max="786" width="16.140625" style="515" bestFit="1" customWidth="1"/>
    <col min="787" max="787" width="14.85546875" style="515" bestFit="1" customWidth="1"/>
    <col min="788" max="788" width="0" style="515" hidden="1" customWidth="1"/>
    <col min="789" max="1024" width="9.140625" style="515"/>
    <col min="1025" max="1025" width="24" style="515" customWidth="1"/>
    <col min="1026" max="1026" width="17.7109375" style="515" customWidth="1"/>
    <col min="1027" max="1028" width="16" style="515" customWidth="1"/>
    <col min="1029" max="1029" width="15.85546875" style="515" customWidth="1"/>
    <col min="1030" max="1030" width="16" style="515" customWidth="1"/>
    <col min="1031" max="1031" width="15.7109375" style="515" customWidth="1"/>
    <col min="1032" max="1032" width="15.42578125" style="515" customWidth="1"/>
    <col min="1033" max="1033" width="16.140625" style="515" customWidth="1"/>
    <col min="1034" max="1034" width="14.7109375" style="515" customWidth="1"/>
    <col min="1035" max="1035" width="17.7109375" style="515" customWidth="1"/>
    <col min="1036" max="1036" width="14.85546875" style="515" customWidth="1"/>
    <col min="1037" max="1037" width="16" style="515" customWidth="1"/>
    <col min="1038" max="1038" width="16.85546875" style="515" customWidth="1"/>
    <col min="1039" max="1039" width="16.140625" style="515" bestFit="1" customWidth="1"/>
    <col min="1040" max="1040" width="16.7109375" style="515" bestFit="1" customWidth="1"/>
    <col min="1041" max="1041" width="14.85546875" style="515" bestFit="1" customWidth="1"/>
    <col min="1042" max="1042" width="16.140625" style="515" bestFit="1" customWidth="1"/>
    <col min="1043" max="1043" width="14.85546875" style="515" bestFit="1" customWidth="1"/>
    <col min="1044" max="1044" width="0" style="515" hidden="1" customWidth="1"/>
    <col min="1045" max="1280" width="9.140625" style="515"/>
    <col min="1281" max="1281" width="24" style="515" customWidth="1"/>
    <col min="1282" max="1282" width="17.7109375" style="515" customWidth="1"/>
    <col min="1283" max="1284" width="16" style="515" customWidth="1"/>
    <col min="1285" max="1285" width="15.85546875" style="515" customWidth="1"/>
    <col min="1286" max="1286" width="16" style="515" customWidth="1"/>
    <col min="1287" max="1287" width="15.7109375" style="515" customWidth="1"/>
    <col min="1288" max="1288" width="15.42578125" style="515" customWidth="1"/>
    <col min="1289" max="1289" width="16.140625" style="515" customWidth="1"/>
    <col min="1290" max="1290" width="14.7109375" style="515" customWidth="1"/>
    <col min="1291" max="1291" width="17.7109375" style="515" customWidth="1"/>
    <col min="1292" max="1292" width="14.85546875" style="515" customWidth="1"/>
    <col min="1293" max="1293" width="16" style="515" customWidth="1"/>
    <col min="1294" max="1294" width="16.85546875" style="515" customWidth="1"/>
    <col min="1295" max="1295" width="16.140625" style="515" bestFit="1" customWidth="1"/>
    <col min="1296" max="1296" width="16.7109375" style="515" bestFit="1" customWidth="1"/>
    <col min="1297" max="1297" width="14.85546875" style="515" bestFit="1" customWidth="1"/>
    <col min="1298" max="1298" width="16.140625" style="515" bestFit="1" customWidth="1"/>
    <col min="1299" max="1299" width="14.85546875" style="515" bestFit="1" customWidth="1"/>
    <col min="1300" max="1300" width="0" style="515" hidden="1" customWidth="1"/>
    <col min="1301" max="1536" width="9.140625" style="515"/>
    <col min="1537" max="1537" width="24" style="515" customWidth="1"/>
    <col min="1538" max="1538" width="17.7109375" style="515" customWidth="1"/>
    <col min="1539" max="1540" width="16" style="515" customWidth="1"/>
    <col min="1541" max="1541" width="15.85546875" style="515" customWidth="1"/>
    <col min="1542" max="1542" width="16" style="515" customWidth="1"/>
    <col min="1543" max="1543" width="15.7109375" style="515" customWidth="1"/>
    <col min="1544" max="1544" width="15.42578125" style="515" customWidth="1"/>
    <col min="1545" max="1545" width="16.140625" style="515" customWidth="1"/>
    <col min="1546" max="1546" width="14.7109375" style="515" customWidth="1"/>
    <col min="1547" max="1547" width="17.7109375" style="515" customWidth="1"/>
    <col min="1548" max="1548" width="14.85546875" style="515" customWidth="1"/>
    <col min="1549" max="1549" width="16" style="515" customWidth="1"/>
    <col min="1550" max="1550" width="16.85546875" style="515" customWidth="1"/>
    <col min="1551" max="1551" width="16.140625" style="515" bestFit="1" customWidth="1"/>
    <col min="1552" max="1552" width="16.7109375" style="515" bestFit="1" customWidth="1"/>
    <col min="1553" max="1553" width="14.85546875" style="515" bestFit="1" customWidth="1"/>
    <col min="1554" max="1554" width="16.140625" style="515" bestFit="1" customWidth="1"/>
    <col min="1555" max="1555" width="14.85546875" style="515" bestFit="1" customWidth="1"/>
    <col min="1556" max="1556" width="0" style="515" hidden="1" customWidth="1"/>
    <col min="1557" max="1792" width="9.140625" style="515"/>
    <col min="1793" max="1793" width="24" style="515" customWidth="1"/>
    <col min="1794" max="1794" width="17.7109375" style="515" customWidth="1"/>
    <col min="1795" max="1796" width="16" style="515" customWidth="1"/>
    <col min="1797" max="1797" width="15.85546875" style="515" customWidth="1"/>
    <col min="1798" max="1798" width="16" style="515" customWidth="1"/>
    <col min="1799" max="1799" width="15.7109375" style="515" customWidth="1"/>
    <col min="1800" max="1800" width="15.42578125" style="515" customWidth="1"/>
    <col min="1801" max="1801" width="16.140625" style="515" customWidth="1"/>
    <col min="1802" max="1802" width="14.7109375" style="515" customWidth="1"/>
    <col min="1803" max="1803" width="17.7109375" style="515" customWidth="1"/>
    <col min="1804" max="1804" width="14.85546875" style="515" customWidth="1"/>
    <col min="1805" max="1805" width="16" style="515" customWidth="1"/>
    <col min="1806" max="1806" width="16.85546875" style="515" customWidth="1"/>
    <col min="1807" max="1807" width="16.140625" style="515" bestFit="1" customWidth="1"/>
    <col min="1808" max="1808" width="16.7109375" style="515" bestFit="1" customWidth="1"/>
    <col min="1809" max="1809" width="14.85546875" style="515" bestFit="1" customWidth="1"/>
    <col min="1810" max="1810" width="16.140625" style="515" bestFit="1" customWidth="1"/>
    <col min="1811" max="1811" width="14.85546875" style="515" bestFit="1" customWidth="1"/>
    <col min="1812" max="1812" width="0" style="515" hidden="1" customWidth="1"/>
    <col min="1813" max="2048" width="9.140625" style="515"/>
    <col min="2049" max="2049" width="24" style="515" customWidth="1"/>
    <col min="2050" max="2050" width="17.7109375" style="515" customWidth="1"/>
    <col min="2051" max="2052" width="16" style="515" customWidth="1"/>
    <col min="2053" max="2053" width="15.85546875" style="515" customWidth="1"/>
    <col min="2054" max="2054" width="16" style="515" customWidth="1"/>
    <col min="2055" max="2055" width="15.7109375" style="515" customWidth="1"/>
    <col min="2056" max="2056" width="15.42578125" style="515" customWidth="1"/>
    <col min="2057" max="2057" width="16.140625" style="515" customWidth="1"/>
    <col min="2058" max="2058" width="14.7109375" style="515" customWidth="1"/>
    <col min="2059" max="2059" width="17.7109375" style="515" customWidth="1"/>
    <col min="2060" max="2060" width="14.85546875" style="515" customWidth="1"/>
    <col min="2061" max="2061" width="16" style="515" customWidth="1"/>
    <col min="2062" max="2062" width="16.85546875" style="515" customWidth="1"/>
    <col min="2063" max="2063" width="16.140625" style="515" bestFit="1" customWidth="1"/>
    <col min="2064" max="2064" width="16.7109375" style="515" bestFit="1" customWidth="1"/>
    <col min="2065" max="2065" width="14.85546875" style="515" bestFit="1" customWidth="1"/>
    <col min="2066" max="2066" width="16.140625" style="515" bestFit="1" customWidth="1"/>
    <col min="2067" max="2067" width="14.85546875" style="515" bestFit="1" customWidth="1"/>
    <col min="2068" max="2068" width="0" style="515" hidden="1" customWidth="1"/>
    <col min="2069" max="2304" width="9.140625" style="515"/>
    <col min="2305" max="2305" width="24" style="515" customWidth="1"/>
    <col min="2306" max="2306" width="17.7109375" style="515" customWidth="1"/>
    <col min="2307" max="2308" width="16" style="515" customWidth="1"/>
    <col min="2309" max="2309" width="15.85546875" style="515" customWidth="1"/>
    <col min="2310" max="2310" width="16" style="515" customWidth="1"/>
    <col min="2311" max="2311" width="15.7109375" style="515" customWidth="1"/>
    <col min="2312" max="2312" width="15.42578125" style="515" customWidth="1"/>
    <col min="2313" max="2313" width="16.140625" style="515" customWidth="1"/>
    <col min="2314" max="2314" width="14.7109375" style="515" customWidth="1"/>
    <col min="2315" max="2315" width="17.7109375" style="515" customWidth="1"/>
    <col min="2316" max="2316" width="14.85546875" style="515" customWidth="1"/>
    <col min="2317" max="2317" width="16" style="515" customWidth="1"/>
    <col min="2318" max="2318" width="16.85546875" style="515" customWidth="1"/>
    <col min="2319" max="2319" width="16.140625" style="515" bestFit="1" customWidth="1"/>
    <col min="2320" max="2320" width="16.7109375" style="515" bestFit="1" customWidth="1"/>
    <col min="2321" max="2321" width="14.85546875" style="515" bestFit="1" customWidth="1"/>
    <col min="2322" max="2322" width="16.140625" style="515" bestFit="1" customWidth="1"/>
    <col min="2323" max="2323" width="14.85546875" style="515" bestFit="1" customWidth="1"/>
    <col min="2324" max="2324" width="0" style="515" hidden="1" customWidth="1"/>
    <col min="2325" max="2560" width="9.140625" style="515"/>
    <col min="2561" max="2561" width="24" style="515" customWidth="1"/>
    <col min="2562" max="2562" width="17.7109375" style="515" customWidth="1"/>
    <col min="2563" max="2564" width="16" style="515" customWidth="1"/>
    <col min="2565" max="2565" width="15.85546875" style="515" customWidth="1"/>
    <col min="2566" max="2566" width="16" style="515" customWidth="1"/>
    <col min="2567" max="2567" width="15.7109375" style="515" customWidth="1"/>
    <col min="2568" max="2568" width="15.42578125" style="515" customWidth="1"/>
    <col min="2569" max="2569" width="16.140625" style="515" customWidth="1"/>
    <col min="2570" max="2570" width="14.7109375" style="515" customWidth="1"/>
    <col min="2571" max="2571" width="17.7109375" style="515" customWidth="1"/>
    <col min="2572" max="2572" width="14.85546875" style="515" customWidth="1"/>
    <col min="2573" max="2573" width="16" style="515" customWidth="1"/>
    <col min="2574" max="2574" width="16.85546875" style="515" customWidth="1"/>
    <col min="2575" max="2575" width="16.140625" style="515" bestFit="1" customWidth="1"/>
    <col min="2576" max="2576" width="16.7109375" style="515" bestFit="1" customWidth="1"/>
    <col min="2577" max="2577" width="14.85546875" style="515" bestFit="1" customWidth="1"/>
    <col min="2578" max="2578" width="16.140625" style="515" bestFit="1" customWidth="1"/>
    <col min="2579" max="2579" width="14.85546875" style="515" bestFit="1" customWidth="1"/>
    <col min="2580" max="2580" width="0" style="515" hidden="1" customWidth="1"/>
    <col min="2581" max="2816" width="9.140625" style="515"/>
    <col min="2817" max="2817" width="24" style="515" customWidth="1"/>
    <col min="2818" max="2818" width="17.7109375" style="515" customWidth="1"/>
    <col min="2819" max="2820" width="16" style="515" customWidth="1"/>
    <col min="2821" max="2821" width="15.85546875" style="515" customWidth="1"/>
    <col min="2822" max="2822" width="16" style="515" customWidth="1"/>
    <col min="2823" max="2823" width="15.7109375" style="515" customWidth="1"/>
    <col min="2824" max="2824" width="15.42578125" style="515" customWidth="1"/>
    <col min="2825" max="2825" width="16.140625" style="515" customWidth="1"/>
    <col min="2826" max="2826" width="14.7109375" style="515" customWidth="1"/>
    <col min="2827" max="2827" width="17.7109375" style="515" customWidth="1"/>
    <col min="2828" max="2828" width="14.85546875" style="515" customWidth="1"/>
    <col min="2829" max="2829" width="16" style="515" customWidth="1"/>
    <col min="2830" max="2830" width="16.85546875" style="515" customWidth="1"/>
    <col min="2831" max="2831" width="16.140625" style="515" bestFit="1" customWidth="1"/>
    <col min="2832" max="2832" width="16.7109375" style="515" bestFit="1" customWidth="1"/>
    <col min="2833" max="2833" width="14.85546875" style="515" bestFit="1" customWidth="1"/>
    <col min="2834" max="2834" width="16.140625" style="515" bestFit="1" customWidth="1"/>
    <col min="2835" max="2835" width="14.85546875" style="515" bestFit="1" customWidth="1"/>
    <col min="2836" max="2836" width="0" style="515" hidden="1" customWidth="1"/>
    <col min="2837" max="3072" width="9.140625" style="515"/>
    <col min="3073" max="3073" width="24" style="515" customWidth="1"/>
    <col min="3074" max="3074" width="17.7109375" style="515" customWidth="1"/>
    <col min="3075" max="3076" width="16" style="515" customWidth="1"/>
    <col min="3077" max="3077" width="15.85546875" style="515" customWidth="1"/>
    <col min="3078" max="3078" width="16" style="515" customWidth="1"/>
    <col min="3079" max="3079" width="15.7109375" style="515" customWidth="1"/>
    <col min="3080" max="3080" width="15.42578125" style="515" customWidth="1"/>
    <col min="3081" max="3081" width="16.140625" style="515" customWidth="1"/>
    <col min="3082" max="3082" width="14.7109375" style="515" customWidth="1"/>
    <col min="3083" max="3083" width="17.7109375" style="515" customWidth="1"/>
    <col min="3084" max="3084" width="14.85546875" style="515" customWidth="1"/>
    <col min="3085" max="3085" width="16" style="515" customWidth="1"/>
    <col min="3086" max="3086" width="16.85546875" style="515" customWidth="1"/>
    <col min="3087" max="3087" width="16.140625" style="515" bestFit="1" customWidth="1"/>
    <col min="3088" max="3088" width="16.7109375" style="515" bestFit="1" customWidth="1"/>
    <col min="3089" max="3089" width="14.85546875" style="515" bestFit="1" customWidth="1"/>
    <col min="3090" max="3090" width="16.140625" style="515" bestFit="1" customWidth="1"/>
    <col min="3091" max="3091" width="14.85546875" style="515" bestFit="1" customWidth="1"/>
    <col min="3092" max="3092" width="0" style="515" hidden="1" customWidth="1"/>
    <col min="3093" max="3328" width="9.140625" style="515"/>
    <col min="3329" max="3329" width="24" style="515" customWidth="1"/>
    <col min="3330" max="3330" width="17.7109375" style="515" customWidth="1"/>
    <col min="3331" max="3332" width="16" style="515" customWidth="1"/>
    <col min="3333" max="3333" width="15.85546875" style="515" customWidth="1"/>
    <col min="3334" max="3334" width="16" style="515" customWidth="1"/>
    <col min="3335" max="3335" width="15.7109375" style="515" customWidth="1"/>
    <col min="3336" max="3336" width="15.42578125" style="515" customWidth="1"/>
    <col min="3337" max="3337" width="16.140625" style="515" customWidth="1"/>
    <col min="3338" max="3338" width="14.7109375" style="515" customWidth="1"/>
    <col min="3339" max="3339" width="17.7109375" style="515" customWidth="1"/>
    <col min="3340" max="3340" width="14.85546875" style="515" customWidth="1"/>
    <col min="3341" max="3341" width="16" style="515" customWidth="1"/>
    <col min="3342" max="3342" width="16.85546875" style="515" customWidth="1"/>
    <col min="3343" max="3343" width="16.140625" style="515" bestFit="1" customWidth="1"/>
    <col min="3344" max="3344" width="16.7109375" style="515" bestFit="1" customWidth="1"/>
    <col min="3345" max="3345" width="14.85546875" style="515" bestFit="1" customWidth="1"/>
    <col min="3346" max="3346" width="16.140625" style="515" bestFit="1" customWidth="1"/>
    <col min="3347" max="3347" width="14.85546875" style="515" bestFit="1" customWidth="1"/>
    <col min="3348" max="3348" width="0" style="515" hidden="1" customWidth="1"/>
    <col min="3349" max="3584" width="9.140625" style="515"/>
    <col min="3585" max="3585" width="24" style="515" customWidth="1"/>
    <col min="3586" max="3586" width="17.7109375" style="515" customWidth="1"/>
    <col min="3587" max="3588" width="16" style="515" customWidth="1"/>
    <col min="3589" max="3589" width="15.85546875" style="515" customWidth="1"/>
    <col min="3590" max="3590" width="16" style="515" customWidth="1"/>
    <col min="3591" max="3591" width="15.7109375" style="515" customWidth="1"/>
    <col min="3592" max="3592" width="15.42578125" style="515" customWidth="1"/>
    <col min="3593" max="3593" width="16.140625" style="515" customWidth="1"/>
    <col min="3594" max="3594" width="14.7109375" style="515" customWidth="1"/>
    <col min="3595" max="3595" width="17.7109375" style="515" customWidth="1"/>
    <col min="3596" max="3596" width="14.85546875" style="515" customWidth="1"/>
    <col min="3597" max="3597" width="16" style="515" customWidth="1"/>
    <col min="3598" max="3598" width="16.85546875" style="515" customWidth="1"/>
    <col min="3599" max="3599" width="16.140625" style="515" bestFit="1" customWidth="1"/>
    <col min="3600" max="3600" width="16.7109375" style="515" bestFit="1" customWidth="1"/>
    <col min="3601" max="3601" width="14.85546875" style="515" bestFit="1" customWidth="1"/>
    <col min="3602" max="3602" width="16.140625" style="515" bestFit="1" customWidth="1"/>
    <col min="3603" max="3603" width="14.85546875" style="515" bestFit="1" customWidth="1"/>
    <col min="3604" max="3604" width="0" style="515" hidden="1" customWidth="1"/>
    <col min="3605" max="3840" width="9.140625" style="515"/>
    <col min="3841" max="3841" width="24" style="515" customWidth="1"/>
    <col min="3842" max="3842" width="17.7109375" style="515" customWidth="1"/>
    <col min="3843" max="3844" width="16" style="515" customWidth="1"/>
    <col min="3845" max="3845" width="15.85546875" style="515" customWidth="1"/>
    <col min="3846" max="3846" width="16" style="515" customWidth="1"/>
    <col min="3847" max="3847" width="15.7109375" style="515" customWidth="1"/>
    <col min="3848" max="3848" width="15.42578125" style="515" customWidth="1"/>
    <col min="3849" max="3849" width="16.140625" style="515" customWidth="1"/>
    <col min="3850" max="3850" width="14.7109375" style="515" customWidth="1"/>
    <col min="3851" max="3851" width="17.7109375" style="515" customWidth="1"/>
    <col min="3852" max="3852" width="14.85546875" style="515" customWidth="1"/>
    <col min="3853" max="3853" width="16" style="515" customWidth="1"/>
    <col min="3854" max="3854" width="16.85546875" style="515" customWidth="1"/>
    <col min="3855" max="3855" width="16.140625" style="515" bestFit="1" customWidth="1"/>
    <col min="3856" max="3856" width="16.7109375" style="515" bestFit="1" customWidth="1"/>
    <col min="3857" max="3857" width="14.85546875" style="515" bestFit="1" customWidth="1"/>
    <col min="3858" max="3858" width="16.140625" style="515" bestFit="1" customWidth="1"/>
    <col min="3859" max="3859" width="14.85546875" style="515" bestFit="1" customWidth="1"/>
    <col min="3860" max="3860" width="0" style="515" hidden="1" customWidth="1"/>
    <col min="3861" max="4096" width="9.140625" style="515"/>
    <col min="4097" max="4097" width="24" style="515" customWidth="1"/>
    <col min="4098" max="4098" width="17.7109375" style="515" customWidth="1"/>
    <col min="4099" max="4100" width="16" style="515" customWidth="1"/>
    <col min="4101" max="4101" width="15.85546875" style="515" customWidth="1"/>
    <col min="4102" max="4102" width="16" style="515" customWidth="1"/>
    <col min="4103" max="4103" width="15.7109375" style="515" customWidth="1"/>
    <col min="4104" max="4104" width="15.42578125" style="515" customWidth="1"/>
    <col min="4105" max="4105" width="16.140625" style="515" customWidth="1"/>
    <col min="4106" max="4106" width="14.7109375" style="515" customWidth="1"/>
    <col min="4107" max="4107" width="17.7109375" style="515" customWidth="1"/>
    <col min="4108" max="4108" width="14.85546875" style="515" customWidth="1"/>
    <col min="4109" max="4109" width="16" style="515" customWidth="1"/>
    <col min="4110" max="4110" width="16.85546875" style="515" customWidth="1"/>
    <col min="4111" max="4111" width="16.140625" style="515" bestFit="1" customWidth="1"/>
    <col min="4112" max="4112" width="16.7109375" style="515" bestFit="1" customWidth="1"/>
    <col min="4113" max="4113" width="14.85546875" style="515" bestFit="1" customWidth="1"/>
    <col min="4114" max="4114" width="16.140625" style="515" bestFit="1" customWidth="1"/>
    <col min="4115" max="4115" width="14.85546875" style="515" bestFit="1" customWidth="1"/>
    <col min="4116" max="4116" width="0" style="515" hidden="1" customWidth="1"/>
    <col min="4117" max="4352" width="9.140625" style="515"/>
    <col min="4353" max="4353" width="24" style="515" customWidth="1"/>
    <col min="4354" max="4354" width="17.7109375" style="515" customWidth="1"/>
    <col min="4355" max="4356" width="16" style="515" customWidth="1"/>
    <col min="4357" max="4357" width="15.85546875" style="515" customWidth="1"/>
    <col min="4358" max="4358" width="16" style="515" customWidth="1"/>
    <col min="4359" max="4359" width="15.7109375" style="515" customWidth="1"/>
    <col min="4360" max="4360" width="15.42578125" style="515" customWidth="1"/>
    <col min="4361" max="4361" width="16.140625" style="515" customWidth="1"/>
    <col min="4362" max="4362" width="14.7109375" style="515" customWidth="1"/>
    <col min="4363" max="4363" width="17.7109375" style="515" customWidth="1"/>
    <col min="4364" max="4364" width="14.85546875" style="515" customWidth="1"/>
    <col min="4365" max="4365" width="16" style="515" customWidth="1"/>
    <col min="4366" max="4366" width="16.85546875" style="515" customWidth="1"/>
    <col min="4367" max="4367" width="16.140625" style="515" bestFit="1" customWidth="1"/>
    <col min="4368" max="4368" width="16.7109375" style="515" bestFit="1" customWidth="1"/>
    <col min="4369" max="4369" width="14.85546875" style="515" bestFit="1" customWidth="1"/>
    <col min="4370" max="4370" width="16.140625" style="515" bestFit="1" customWidth="1"/>
    <col min="4371" max="4371" width="14.85546875" style="515" bestFit="1" customWidth="1"/>
    <col min="4372" max="4372" width="0" style="515" hidden="1" customWidth="1"/>
    <col min="4373" max="4608" width="9.140625" style="515"/>
    <col min="4609" max="4609" width="24" style="515" customWidth="1"/>
    <col min="4610" max="4610" width="17.7109375" style="515" customWidth="1"/>
    <col min="4611" max="4612" width="16" style="515" customWidth="1"/>
    <col min="4613" max="4613" width="15.85546875" style="515" customWidth="1"/>
    <col min="4614" max="4614" width="16" style="515" customWidth="1"/>
    <col min="4615" max="4615" width="15.7109375" style="515" customWidth="1"/>
    <col min="4616" max="4616" width="15.42578125" style="515" customWidth="1"/>
    <col min="4617" max="4617" width="16.140625" style="515" customWidth="1"/>
    <col min="4618" max="4618" width="14.7109375" style="515" customWidth="1"/>
    <col min="4619" max="4619" width="17.7109375" style="515" customWidth="1"/>
    <col min="4620" max="4620" width="14.85546875" style="515" customWidth="1"/>
    <col min="4621" max="4621" width="16" style="515" customWidth="1"/>
    <col min="4622" max="4622" width="16.85546875" style="515" customWidth="1"/>
    <col min="4623" max="4623" width="16.140625" style="515" bestFit="1" customWidth="1"/>
    <col min="4624" max="4624" width="16.7109375" style="515" bestFit="1" customWidth="1"/>
    <col min="4625" max="4625" width="14.85546875" style="515" bestFit="1" customWidth="1"/>
    <col min="4626" max="4626" width="16.140625" style="515" bestFit="1" customWidth="1"/>
    <col min="4627" max="4627" width="14.85546875" style="515" bestFit="1" customWidth="1"/>
    <col min="4628" max="4628" width="0" style="515" hidden="1" customWidth="1"/>
    <col min="4629" max="4864" width="9.140625" style="515"/>
    <col min="4865" max="4865" width="24" style="515" customWidth="1"/>
    <col min="4866" max="4866" width="17.7109375" style="515" customWidth="1"/>
    <col min="4867" max="4868" width="16" style="515" customWidth="1"/>
    <col min="4869" max="4869" width="15.85546875" style="515" customWidth="1"/>
    <col min="4870" max="4870" width="16" style="515" customWidth="1"/>
    <col min="4871" max="4871" width="15.7109375" style="515" customWidth="1"/>
    <col min="4872" max="4872" width="15.42578125" style="515" customWidth="1"/>
    <col min="4873" max="4873" width="16.140625" style="515" customWidth="1"/>
    <col min="4874" max="4874" width="14.7109375" style="515" customWidth="1"/>
    <col min="4875" max="4875" width="17.7109375" style="515" customWidth="1"/>
    <col min="4876" max="4876" width="14.85546875" style="515" customWidth="1"/>
    <col min="4877" max="4877" width="16" style="515" customWidth="1"/>
    <col min="4878" max="4878" width="16.85546875" style="515" customWidth="1"/>
    <col min="4879" max="4879" width="16.140625" style="515" bestFit="1" customWidth="1"/>
    <col min="4880" max="4880" width="16.7109375" style="515" bestFit="1" customWidth="1"/>
    <col min="4881" max="4881" width="14.85546875" style="515" bestFit="1" customWidth="1"/>
    <col min="4882" max="4882" width="16.140625" style="515" bestFit="1" customWidth="1"/>
    <col min="4883" max="4883" width="14.85546875" style="515" bestFit="1" customWidth="1"/>
    <col min="4884" max="4884" width="0" style="515" hidden="1" customWidth="1"/>
    <col min="4885" max="5120" width="9.140625" style="515"/>
    <col min="5121" max="5121" width="24" style="515" customWidth="1"/>
    <col min="5122" max="5122" width="17.7109375" style="515" customWidth="1"/>
    <col min="5123" max="5124" width="16" style="515" customWidth="1"/>
    <col min="5125" max="5125" width="15.85546875" style="515" customWidth="1"/>
    <col min="5126" max="5126" width="16" style="515" customWidth="1"/>
    <col min="5127" max="5127" width="15.7109375" style="515" customWidth="1"/>
    <col min="5128" max="5128" width="15.42578125" style="515" customWidth="1"/>
    <col min="5129" max="5129" width="16.140625" style="515" customWidth="1"/>
    <col min="5130" max="5130" width="14.7109375" style="515" customWidth="1"/>
    <col min="5131" max="5131" width="17.7109375" style="515" customWidth="1"/>
    <col min="5132" max="5132" width="14.85546875" style="515" customWidth="1"/>
    <col min="5133" max="5133" width="16" style="515" customWidth="1"/>
    <col min="5134" max="5134" width="16.85546875" style="515" customWidth="1"/>
    <col min="5135" max="5135" width="16.140625" style="515" bestFit="1" customWidth="1"/>
    <col min="5136" max="5136" width="16.7109375" style="515" bestFit="1" customWidth="1"/>
    <col min="5137" max="5137" width="14.85546875" style="515" bestFit="1" customWidth="1"/>
    <col min="5138" max="5138" width="16.140625" style="515" bestFit="1" customWidth="1"/>
    <col min="5139" max="5139" width="14.85546875" style="515" bestFit="1" customWidth="1"/>
    <col min="5140" max="5140" width="0" style="515" hidden="1" customWidth="1"/>
    <col min="5141" max="5376" width="9.140625" style="515"/>
    <col min="5377" max="5377" width="24" style="515" customWidth="1"/>
    <col min="5378" max="5378" width="17.7109375" style="515" customWidth="1"/>
    <col min="5379" max="5380" width="16" style="515" customWidth="1"/>
    <col min="5381" max="5381" width="15.85546875" style="515" customWidth="1"/>
    <col min="5382" max="5382" width="16" style="515" customWidth="1"/>
    <col min="5383" max="5383" width="15.7109375" style="515" customWidth="1"/>
    <col min="5384" max="5384" width="15.42578125" style="515" customWidth="1"/>
    <col min="5385" max="5385" width="16.140625" style="515" customWidth="1"/>
    <col min="5386" max="5386" width="14.7109375" style="515" customWidth="1"/>
    <col min="5387" max="5387" width="17.7109375" style="515" customWidth="1"/>
    <col min="5388" max="5388" width="14.85546875" style="515" customWidth="1"/>
    <col min="5389" max="5389" width="16" style="515" customWidth="1"/>
    <col min="5390" max="5390" width="16.85546875" style="515" customWidth="1"/>
    <col min="5391" max="5391" width="16.140625" style="515" bestFit="1" customWidth="1"/>
    <col min="5392" max="5392" width="16.7109375" style="515" bestFit="1" customWidth="1"/>
    <col min="5393" max="5393" width="14.85546875" style="515" bestFit="1" customWidth="1"/>
    <col min="5394" max="5394" width="16.140625" style="515" bestFit="1" customWidth="1"/>
    <col min="5395" max="5395" width="14.85546875" style="515" bestFit="1" customWidth="1"/>
    <col min="5396" max="5396" width="0" style="515" hidden="1" customWidth="1"/>
    <col min="5397" max="5632" width="9.140625" style="515"/>
    <col min="5633" max="5633" width="24" style="515" customWidth="1"/>
    <col min="5634" max="5634" width="17.7109375" style="515" customWidth="1"/>
    <col min="5635" max="5636" width="16" style="515" customWidth="1"/>
    <col min="5637" max="5637" width="15.85546875" style="515" customWidth="1"/>
    <col min="5638" max="5638" width="16" style="515" customWidth="1"/>
    <col min="5639" max="5639" width="15.7109375" style="515" customWidth="1"/>
    <col min="5640" max="5640" width="15.42578125" style="515" customWidth="1"/>
    <col min="5641" max="5641" width="16.140625" style="515" customWidth="1"/>
    <col min="5642" max="5642" width="14.7109375" style="515" customWidth="1"/>
    <col min="5643" max="5643" width="17.7109375" style="515" customWidth="1"/>
    <col min="5644" max="5644" width="14.85546875" style="515" customWidth="1"/>
    <col min="5645" max="5645" width="16" style="515" customWidth="1"/>
    <col min="5646" max="5646" width="16.85546875" style="515" customWidth="1"/>
    <col min="5647" max="5647" width="16.140625" style="515" bestFit="1" customWidth="1"/>
    <col min="5648" max="5648" width="16.7109375" style="515" bestFit="1" customWidth="1"/>
    <col min="5649" max="5649" width="14.85546875" style="515" bestFit="1" customWidth="1"/>
    <col min="5650" max="5650" width="16.140625" style="515" bestFit="1" customWidth="1"/>
    <col min="5651" max="5651" width="14.85546875" style="515" bestFit="1" customWidth="1"/>
    <col min="5652" max="5652" width="0" style="515" hidden="1" customWidth="1"/>
    <col min="5653" max="5888" width="9.140625" style="515"/>
    <col min="5889" max="5889" width="24" style="515" customWidth="1"/>
    <col min="5890" max="5890" width="17.7109375" style="515" customWidth="1"/>
    <col min="5891" max="5892" width="16" style="515" customWidth="1"/>
    <col min="5893" max="5893" width="15.85546875" style="515" customWidth="1"/>
    <col min="5894" max="5894" width="16" style="515" customWidth="1"/>
    <col min="5895" max="5895" width="15.7109375" style="515" customWidth="1"/>
    <col min="5896" max="5896" width="15.42578125" style="515" customWidth="1"/>
    <col min="5897" max="5897" width="16.140625" style="515" customWidth="1"/>
    <col min="5898" max="5898" width="14.7109375" style="515" customWidth="1"/>
    <col min="5899" max="5899" width="17.7109375" style="515" customWidth="1"/>
    <col min="5900" max="5900" width="14.85546875" style="515" customWidth="1"/>
    <col min="5901" max="5901" width="16" style="515" customWidth="1"/>
    <col min="5902" max="5902" width="16.85546875" style="515" customWidth="1"/>
    <col min="5903" max="5903" width="16.140625" style="515" bestFit="1" customWidth="1"/>
    <col min="5904" max="5904" width="16.7109375" style="515" bestFit="1" customWidth="1"/>
    <col min="5905" max="5905" width="14.85546875" style="515" bestFit="1" customWidth="1"/>
    <col min="5906" max="5906" width="16.140625" style="515" bestFit="1" customWidth="1"/>
    <col min="5907" max="5907" width="14.85546875" style="515" bestFit="1" customWidth="1"/>
    <col min="5908" max="5908" width="0" style="515" hidden="1" customWidth="1"/>
    <col min="5909" max="6144" width="9.140625" style="515"/>
    <col min="6145" max="6145" width="24" style="515" customWidth="1"/>
    <col min="6146" max="6146" width="17.7109375" style="515" customWidth="1"/>
    <col min="6147" max="6148" width="16" style="515" customWidth="1"/>
    <col min="6149" max="6149" width="15.85546875" style="515" customWidth="1"/>
    <col min="6150" max="6150" width="16" style="515" customWidth="1"/>
    <col min="6151" max="6151" width="15.7109375" style="515" customWidth="1"/>
    <col min="6152" max="6152" width="15.42578125" style="515" customWidth="1"/>
    <col min="6153" max="6153" width="16.140625" style="515" customWidth="1"/>
    <col min="6154" max="6154" width="14.7109375" style="515" customWidth="1"/>
    <col min="6155" max="6155" width="17.7109375" style="515" customWidth="1"/>
    <col min="6156" max="6156" width="14.85546875" style="515" customWidth="1"/>
    <col min="6157" max="6157" width="16" style="515" customWidth="1"/>
    <col min="6158" max="6158" width="16.85546875" style="515" customWidth="1"/>
    <col min="6159" max="6159" width="16.140625" style="515" bestFit="1" customWidth="1"/>
    <col min="6160" max="6160" width="16.7109375" style="515" bestFit="1" customWidth="1"/>
    <col min="6161" max="6161" width="14.85546875" style="515" bestFit="1" customWidth="1"/>
    <col min="6162" max="6162" width="16.140625" style="515" bestFit="1" customWidth="1"/>
    <col min="6163" max="6163" width="14.85546875" style="515" bestFit="1" customWidth="1"/>
    <col min="6164" max="6164" width="0" style="515" hidden="1" customWidth="1"/>
    <col min="6165" max="6400" width="9.140625" style="515"/>
    <col min="6401" max="6401" width="24" style="515" customWidth="1"/>
    <col min="6402" max="6402" width="17.7109375" style="515" customWidth="1"/>
    <col min="6403" max="6404" width="16" style="515" customWidth="1"/>
    <col min="6405" max="6405" width="15.85546875" style="515" customWidth="1"/>
    <col min="6406" max="6406" width="16" style="515" customWidth="1"/>
    <col min="6407" max="6407" width="15.7109375" style="515" customWidth="1"/>
    <col min="6408" max="6408" width="15.42578125" style="515" customWidth="1"/>
    <col min="6409" max="6409" width="16.140625" style="515" customWidth="1"/>
    <col min="6410" max="6410" width="14.7109375" style="515" customWidth="1"/>
    <col min="6411" max="6411" width="17.7109375" style="515" customWidth="1"/>
    <col min="6412" max="6412" width="14.85546875" style="515" customWidth="1"/>
    <col min="6413" max="6413" width="16" style="515" customWidth="1"/>
    <col min="6414" max="6414" width="16.85546875" style="515" customWidth="1"/>
    <col min="6415" max="6415" width="16.140625" style="515" bestFit="1" customWidth="1"/>
    <col min="6416" max="6416" width="16.7109375" style="515" bestFit="1" customWidth="1"/>
    <col min="6417" max="6417" width="14.85546875" style="515" bestFit="1" customWidth="1"/>
    <col min="6418" max="6418" width="16.140625" style="515" bestFit="1" customWidth="1"/>
    <col min="6419" max="6419" width="14.85546875" style="515" bestFit="1" customWidth="1"/>
    <col min="6420" max="6420" width="0" style="515" hidden="1" customWidth="1"/>
    <col min="6421" max="6656" width="9.140625" style="515"/>
    <col min="6657" max="6657" width="24" style="515" customWidth="1"/>
    <col min="6658" max="6658" width="17.7109375" style="515" customWidth="1"/>
    <col min="6659" max="6660" width="16" style="515" customWidth="1"/>
    <col min="6661" max="6661" width="15.85546875" style="515" customWidth="1"/>
    <col min="6662" max="6662" width="16" style="515" customWidth="1"/>
    <col min="6663" max="6663" width="15.7109375" style="515" customWidth="1"/>
    <col min="6664" max="6664" width="15.42578125" style="515" customWidth="1"/>
    <col min="6665" max="6665" width="16.140625" style="515" customWidth="1"/>
    <col min="6666" max="6666" width="14.7109375" style="515" customWidth="1"/>
    <col min="6667" max="6667" width="17.7109375" style="515" customWidth="1"/>
    <col min="6668" max="6668" width="14.85546875" style="515" customWidth="1"/>
    <col min="6669" max="6669" width="16" style="515" customWidth="1"/>
    <col min="6670" max="6670" width="16.85546875" style="515" customWidth="1"/>
    <col min="6671" max="6671" width="16.140625" style="515" bestFit="1" customWidth="1"/>
    <col min="6672" max="6672" width="16.7109375" style="515" bestFit="1" customWidth="1"/>
    <col min="6673" max="6673" width="14.85546875" style="515" bestFit="1" customWidth="1"/>
    <col min="6674" max="6674" width="16.140625" style="515" bestFit="1" customWidth="1"/>
    <col min="6675" max="6675" width="14.85546875" style="515" bestFit="1" customWidth="1"/>
    <col min="6676" max="6676" width="0" style="515" hidden="1" customWidth="1"/>
    <col min="6677" max="6912" width="9.140625" style="515"/>
    <col min="6913" max="6913" width="24" style="515" customWidth="1"/>
    <col min="6914" max="6914" width="17.7109375" style="515" customWidth="1"/>
    <col min="6915" max="6916" width="16" style="515" customWidth="1"/>
    <col min="6917" max="6917" width="15.85546875" style="515" customWidth="1"/>
    <col min="6918" max="6918" width="16" style="515" customWidth="1"/>
    <col min="6919" max="6919" width="15.7109375" style="515" customWidth="1"/>
    <col min="6920" max="6920" width="15.42578125" style="515" customWidth="1"/>
    <col min="6921" max="6921" width="16.140625" style="515" customWidth="1"/>
    <col min="6922" max="6922" width="14.7109375" style="515" customWidth="1"/>
    <col min="6923" max="6923" width="17.7109375" style="515" customWidth="1"/>
    <col min="6924" max="6924" width="14.85546875" style="515" customWidth="1"/>
    <col min="6925" max="6925" width="16" style="515" customWidth="1"/>
    <col min="6926" max="6926" width="16.85546875" style="515" customWidth="1"/>
    <col min="6927" max="6927" width="16.140625" style="515" bestFit="1" customWidth="1"/>
    <col min="6928" max="6928" width="16.7109375" style="515" bestFit="1" customWidth="1"/>
    <col min="6929" max="6929" width="14.85546875" style="515" bestFit="1" customWidth="1"/>
    <col min="6930" max="6930" width="16.140625" style="515" bestFit="1" customWidth="1"/>
    <col min="6931" max="6931" width="14.85546875" style="515" bestFit="1" customWidth="1"/>
    <col min="6932" max="6932" width="0" style="515" hidden="1" customWidth="1"/>
    <col min="6933" max="7168" width="9.140625" style="515"/>
    <col min="7169" max="7169" width="24" style="515" customWidth="1"/>
    <col min="7170" max="7170" width="17.7109375" style="515" customWidth="1"/>
    <col min="7171" max="7172" width="16" style="515" customWidth="1"/>
    <col min="7173" max="7173" width="15.85546875" style="515" customWidth="1"/>
    <col min="7174" max="7174" width="16" style="515" customWidth="1"/>
    <col min="7175" max="7175" width="15.7109375" style="515" customWidth="1"/>
    <col min="7176" max="7176" width="15.42578125" style="515" customWidth="1"/>
    <col min="7177" max="7177" width="16.140625" style="515" customWidth="1"/>
    <col min="7178" max="7178" width="14.7109375" style="515" customWidth="1"/>
    <col min="7179" max="7179" width="17.7109375" style="515" customWidth="1"/>
    <col min="7180" max="7180" width="14.85546875" style="515" customWidth="1"/>
    <col min="7181" max="7181" width="16" style="515" customWidth="1"/>
    <col min="7182" max="7182" width="16.85546875" style="515" customWidth="1"/>
    <col min="7183" max="7183" width="16.140625" style="515" bestFit="1" customWidth="1"/>
    <col min="7184" max="7184" width="16.7109375" style="515" bestFit="1" customWidth="1"/>
    <col min="7185" max="7185" width="14.85546875" style="515" bestFit="1" customWidth="1"/>
    <col min="7186" max="7186" width="16.140625" style="515" bestFit="1" customWidth="1"/>
    <col min="7187" max="7187" width="14.85546875" style="515" bestFit="1" customWidth="1"/>
    <col min="7188" max="7188" width="0" style="515" hidden="1" customWidth="1"/>
    <col min="7189" max="7424" width="9.140625" style="515"/>
    <col min="7425" max="7425" width="24" style="515" customWidth="1"/>
    <col min="7426" max="7426" width="17.7109375" style="515" customWidth="1"/>
    <col min="7427" max="7428" width="16" style="515" customWidth="1"/>
    <col min="7429" max="7429" width="15.85546875" style="515" customWidth="1"/>
    <col min="7430" max="7430" width="16" style="515" customWidth="1"/>
    <col min="7431" max="7431" width="15.7109375" style="515" customWidth="1"/>
    <col min="7432" max="7432" width="15.42578125" style="515" customWidth="1"/>
    <col min="7433" max="7433" width="16.140625" style="515" customWidth="1"/>
    <col min="7434" max="7434" width="14.7109375" style="515" customWidth="1"/>
    <col min="7435" max="7435" width="17.7109375" style="515" customWidth="1"/>
    <col min="7436" max="7436" width="14.85546875" style="515" customWidth="1"/>
    <col min="7437" max="7437" width="16" style="515" customWidth="1"/>
    <col min="7438" max="7438" width="16.85546875" style="515" customWidth="1"/>
    <col min="7439" max="7439" width="16.140625" style="515" bestFit="1" customWidth="1"/>
    <col min="7440" max="7440" width="16.7109375" style="515" bestFit="1" customWidth="1"/>
    <col min="7441" max="7441" width="14.85546875" style="515" bestFit="1" customWidth="1"/>
    <col min="7442" max="7442" width="16.140625" style="515" bestFit="1" customWidth="1"/>
    <col min="7443" max="7443" width="14.85546875" style="515" bestFit="1" customWidth="1"/>
    <col min="7444" max="7444" width="0" style="515" hidden="1" customWidth="1"/>
    <col min="7445" max="7680" width="9.140625" style="515"/>
    <col min="7681" max="7681" width="24" style="515" customWidth="1"/>
    <col min="7682" max="7682" width="17.7109375" style="515" customWidth="1"/>
    <col min="7683" max="7684" width="16" style="515" customWidth="1"/>
    <col min="7685" max="7685" width="15.85546875" style="515" customWidth="1"/>
    <col min="7686" max="7686" width="16" style="515" customWidth="1"/>
    <col min="7687" max="7687" width="15.7109375" style="515" customWidth="1"/>
    <col min="7688" max="7688" width="15.42578125" style="515" customWidth="1"/>
    <col min="7689" max="7689" width="16.140625" style="515" customWidth="1"/>
    <col min="7690" max="7690" width="14.7109375" style="515" customWidth="1"/>
    <col min="7691" max="7691" width="17.7109375" style="515" customWidth="1"/>
    <col min="7692" max="7692" width="14.85546875" style="515" customWidth="1"/>
    <col min="7693" max="7693" width="16" style="515" customWidth="1"/>
    <col min="7694" max="7694" width="16.85546875" style="515" customWidth="1"/>
    <col min="7695" max="7695" width="16.140625" style="515" bestFit="1" customWidth="1"/>
    <col min="7696" max="7696" width="16.7109375" style="515" bestFit="1" customWidth="1"/>
    <col min="7697" max="7697" width="14.85546875" style="515" bestFit="1" customWidth="1"/>
    <col min="7698" max="7698" width="16.140625" style="515" bestFit="1" customWidth="1"/>
    <col min="7699" max="7699" width="14.85546875" style="515" bestFit="1" customWidth="1"/>
    <col min="7700" max="7700" width="0" style="515" hidden="1" customWidth="1"/>
    <col min="7701" max="7936" width="9.140625" style="515"/>
    <col min="7937" max="7937" width="24" style="515" customWidth="1"/>
    <col min="7938" max="7938" width="17.7109375" style="515" customWidth="1"/>
    <col min="7939" max="7940" width="16" style="515" customWidth="1"/>
    <col min="7941" max="7941" width="15.85546875" style="515" customWidth="1"/>
    <col min="7942" max="7942" width="16" style="515" customWidth="1"/>
    <col min="7943" max="7943" width="15.7109375" style="515" customWidth="1"/>
    <col min="7944" max="7944" width="15.42578125" style="515" customWidth="1"/>
    <col min="7945" max="7945" width="16.140625" style="515" customWidth="1"/>
    <col min="7946" max="7946" width="14.7109375" style="515" customWidth="1"/>
    <col min="7947" max="7947" width="17.7109375" style="515" customWidth="1"/>
    <col min="7948" max="7948" width="14.85546875" style="515" customWidth="1"/>
    <col min="7949" max="7949" width="16" style="515" customWidth="1"/>
    <col min="7950" max="7950" width="16.85546875" style="515" customWidth="1"/>
    <col min="7951" max="7951" width="16.140625" style="515" bestFit="1" customWidth="1"/>
    <col min="7952" max="7952" width="16.7109375" style="515" bestFit="1" customWidth="1"/>
    <col min="7953" max="7953" width="14.85546875" style="515" bestFit="1" customWidth="1"/>
    <col min="7954" max="7954" width="16.140625" style="515" bestFit="1" customWidth="1"/>
    <col min="7955" max="7955" width="14.85546875" style="515" bestFit="1" customWidth="1"/>
    <col min="7956" max="7956" width="0" style="515" hidden="1" customWidth="1"/>
    <col min="7957" max="8192" width="9.140625" style="515"/>
    <col min="8193" max="8193" width="24" style="515" customWidth="1"/>
    <col min="8194" max="8194" width="17.7109375" style="515" customWidth="1"/>
    <col min="8195" max="8196" width="16" style="515" customWidth="1"/>
    <col min="8197" max="8197" width="15.85546875" style="515" customWidth="1"/>
    <col min="8198" max="8198" width="16" style="515" customWidth="1"/>
    <col min="8199" max="8199" width="15.7109375" style="515" customWidth="1"/>
    <col min="8200" max="8200" width="15.42578125" style="515" customWidth="1"/>
    <col min="8201" max="8201" width="16.140625" style="515" customWidth="1"/>
    <col min="8202" max="8202" width="14.7109375" style="515" customWidth="1"/>
    <col min="8203" max="8203" width="17.7109375" style="515" customWidth="1"/>
    <col min="8204" max="8204" width="14.85546875" style="515" customWidth="1"/>
    <col min="8205" max="8205" width="16" style="515" customWidth="1"/>
    <col min="8206" max="8206" width="16.85546875" style="515" customWidth="1"/>
    <col min="8207" max="8207" width="16.140625" style="515" bestFit="1" customWidth="1"/>
    <col min="8208" max="8208" width="16.7109375" style="515" bestFit="1" customWidth="1"/>
    <col min="8209" max="8209" width="14.85546875" style="515" bestFit="1" customWidth="1"/>
    <col min="8210" max="8210" width="16.140625" style="515" bestFit="1" customWidth="1"/>
    <col min="8211" max="8211" width="14.85546875" style="515" bestFit="1" customWidth="1"/>
    <col min="8212" max="8212" width="0" style="515" hidden="1" customWidth="1"/>
    <col min="8213" max="8448" width="9.140625" style="515"/>
    <col min="8449" max="8449" width="24" style="515" customWidth="1"/>
    <col min="8450" max="8450" width="17.7109375" style="515" customWidth="1"/>
    <col min="8451" max="8452" width="16" style="515" customWidth="1"/>
    <col min="8453" max="8453" width="15.85546875" style="515" customWidth="1"/>
    <col min="8454" max="8454" width="16" style="515" customWidth="1"/>
    <col min="8455" max="8455" width="15.7109375" style="515" customWidth="1"/>
    <col min="8456" max="8456" width="15.42578125" style="515" customWidth="1"/>
    <col min="8457" max="8457" width="16.140625" style="515" customWidth="1"/>
    <col min="8458" max="8458" width="14.7109375" style="515" customWidth="1"/>
    <col min="8459" max="8459" width="17.7109375" style="515" customWidth="1"/>
    <col min="8460" max="8460" width="14.85546875" style="515" customWidth="1"/>
    <col min="8461" max="8461" width="16" style="515" customWidth="1"/>
    <col min="8462" max="8462" width="16.85546875" style="515" customWidth="1"/>
    <col min="8463" max="8463" width="16.140625" style="515" bestFit="1" customWidth="1"/>
    <col min="8464" max="8464" width="16.7109375" style="515" bestFit="1" customWidth="1"/>
    <col min="8465" max="8465" width="14.85546875" style="515" bestFit="1" customWidth="1"/>
    <col min="8466" max="8466" width="16.140625" style="515" bestFit="1" customWidth="1"/>
    <col min="8467" max="8467" width="14.85546875" style="515" bestFit="1" customWidth="1"/>
    <col min="8468" max="8468" width="0" style="515" hidden="1" customWidth="1"/>
    <col min="8469" max="8704" width="9.140625" style="515"/>
    <col min="8705" max="8705" width="24" style="515" customWidth="1"/>
    <col min="8706" max="8706" width="17.7109375" style="515" customWidth="1"/>
    <col min="8707" max="8708" width="16" style="515" customWidth="1"/>
    <col min="8709" max="8709" width="15.85546875" style="515" customWidth="1"/>
    <col min="8710" max="8710" width="16" style="515" customWidth="1"/>
    <col min="8711" max="8711" width="15.7109375" style="515" customWidth="1"/>
    <col min="8712" max="8712" width="15.42578125" style="515" customWidth="1"/>
    <col min="8713" max="8713" width="16.140625" style="515" customWidth="1"/>
    <col min="8714" max="8714" width="14.7109375" style="515" customWidth="1"/>
    <col min="8715" max="8715" width="17.7109375" style="515" customWidth="1"/>
    <col min="8716" max="8716" width="14.85546875" style="515" customWidth="1"/>
    <col min="8717" max="8717" width="16" style="515" customWidth="1"/>
    <col min="8718" max="8718" width="16.85546875" style="515" customWidth="1"/>
    <col min="8719" max="8719" width="16.140625" style="515" bestFit="1" customWidth="1"/>
    <col min="8720" max="8720" width="16.7109375" style="515" bestFit="1" customWidth="1"/>
    <col min="8721" max="8721" width="14.85546875" style="515" bestFit="1" customWidth="1"/>
    <col min="8722" max="8722" width="16.140625" style="515" bestFit="1" customWidth="1"/>
    <col min="8723" max="8723" width="14.85546875" style="515" bestFit="1" customWidth="1"/>
    <col min="8724" max="8724" width="0" style="515" hidden="1" customWidth="1"/>
    <col min="8725" max="8960" width="9.140625" style="515"/>
    <col min="8961" max="8961" width="24" style="515" customWidth="1"/>
    <col min="8962" max="8962" width="17.7109375" style="515" customWidth="1"/>
    <col min="8963" max="8964" width="16" style="515" customWidth="1"/>
    <col min="8965" max="8965" width="15.85546875" style="515" customWidth="1"/>
    <col min="8966" max="8966" width="16" style="515" customWidth="1"/>
    <col min="8967" max="8967" width="15.7109375" style="515" customWidth="1"/>
    <col min="8968" max="8968" width="15.42578125" style="515" customWidth="1"/>
    <col min="8969" max="8969" width="16.140625" style="515" customWidth="1"/>
    <col min="8970" max="8970" width="14.7109375" style="515" customWidth="1"/>
    <col min="8971" max="8971" width="17.7109375" style="515" customWidth="1"/>
    <col min="8972" max="8972" width="14.85546875" style="515" customWidth="1"/>
    <col min="8973" max="8973" width="16" style="515" customWidth="1"/>
    <col min="8974" max="8974" width="16.85546875" style="515" customWidth="1"/>
    <col min="8975" max="8975" width="16.140625" style="515" bestFit="1" customWidth="1"/>
    <col min="8976" max="8976" width="16.7109375" style="515" bestFit="1" customWidth="1"/>
    <col min="8977" max="8977" width="14.85546875" style="515" bestFit="1" customWidth="1"/>
    <col min="8978" max="8978" width="16.140625" style="515" bestFit="1" customWidth="1"/>
    <col min="8979" max="8979" width="14.85546875" style="515" bestFit="1" customWidth="1"/>
    <col min="8980" max="8980" width="0" style="515" hidden="1" customWidth="1"/>
    <col min="8981" max="9216" width="9.140625" style="515"/>
    <col min="9217" max="9217" width="24" style="515" customWidth="1"/>
    <col min="9218" max="9218" width="17.7109375" style="515" customWidth="1"/>
    <col min="9219" max="9220" width="16" style="515" customWidth="1"/>
    <col min="9221" max="9221" width="15.85546875" style="515" customWidth="1"/>
    <col min="9222" max="9222" width="16" style="515" customWidth="1"/>
    <col min="9223" max="9223" width="15.7109375" style="515" customWidth="1"/>
    <col min="9224" max="9224" width="15.42578125" style="515" customWidth="1"/>
    <col min="9225" max="9225" width="16.140625" style="515" customWidth="1"/>
    <col min="9226" max="9226" width="14.7109375" style="515" customWidth="1"/>
    <col min="9227" max="9227" width="17.7109375" style="515" customWidth="1"/>
    <col min="9228" max="9228" width="14.85546875" style="515" customWidth="1"/>
    <col min="9229" max="9229" width="16" style="515" customWidth="1"/>
    <col min="9230" max="9230" width="16.85546875" style="515" customWidth="1"/>
    <col min="9231" max="9231" width="16.140625" style="515" bestFit="1" customWidth="1"/>
    <col min="9232" max="9232" width="16.7109375" style="515" bestFit="1" customWidth="1"/>
    <col min="9233" max="9233" width="14.85546875" style="515" bestFit="1" customWidth="1"/>
    <col min="9234" max="9234" width="16.140625" style="515" bestFit="1" customWidth="1"/>
    <col min="9235" max="9235" width="14.85546875" style="515" bestFit="1" customWidth="1"/>
    <col min="9236" max="9236" width="0" style="515" hidden="1" customWidth="1"/>
    <col min="9237" max="9472" width="9.140625" style="515"/>
    <col min="9473" max="9473" width="24" style="515" customWidth="1"/>
    <col min="9474" max="9474" width="17.7109375" style="515" customWidth="1"/>
    <col min="9475" max="9476" width="16" style="515" customWidth="1"/>
    <col min="9477" max="9477" width="15.85546875" style="515" customWidth="1"/>
    <col min="9478" max="9478" width="16" style="515" customWidth="1"/>
    <col min="9479" max="9479" width="15.7109375" style="515" customWidth="1"/>
    <col min="9480" max="9480" width="15.42578125" style="515" customWidth="1"/>
    <col min="9481" max="9481" width="16.140625" style="515" customWidth="1"/>
    <col min="9482" max="9482" width="14.7109375" style="515" customWidth="1"/>
    <col min="9483" max="9483" width="17.7109375" style="515" customWidth="1"/>
    <col min="9484" max="9484" width="14.85546875" style="515" customWidth="1"/>
    <col min="9485" max="9485" width="16" style="515" customWidth="1"/>
    <col min="9486" max="9486" width="16.85546875" style="515" customWidth="1"/>
    <col min="9487" max="9487" width="16.140625" style="515" bestFit="1" customWidth="1"/>
    <col min="9488" max="9488" width="16.7109375" style="515" bestFit="1" customWidth="1"/>
    <col min="9489" max="9489" width="14.85546875" style="515" bestFit="1" customWidth="1"/>
    <col min="9490" max="9490" width="16.140625" style="515" bestFit="1" customWidth="1"/>
    <col min="9491" max="9491" width="14.85546875" style="515" bestFit="1" customWidth="1"/>
    <col min="9492" max="9492" width="0" style="515" hidden="1" customWidth="1"/>
    <col min="9493" max="9728" width="9.140625" style="515"/>
    <col min="9729" max="9729" width="24" style="515" customWidth="1"/>
    <col min="9730" max="9730" width="17.7109375" style="515" customWidth="1"/>
    <col min="9731" max="9732" width="16" style="515" customWidth="1"/>
    <col min="9733" max="9733" width="15.85546875" style="515" customWidth="1"/>
    <col min="9734" max="9734" width="16" style="515" customWidth="1"/>
    <col min="9735" max="9735" width="15.7109375" style="515" customWidth="1"/>
    <col min="9736" max="9736" width="15.42578125" style="515" customWidth="1"/>
    <col min="9737" max="9737" width="16.140625" style="515" customWidth="1"/>
    <col min="9738" max="9738" width="14.7109375" style="515" customWidth="1"/>
    <col min="9739" max="9739" width="17.7109375" style="515" customWidth="1"/>
    <col min="9740" max="9740" width="14.85546875" style="515" customWidth="1"/>
    <col min="9741" max="9741" width="16" style="515" customWidth="1"/>
    <col min="9742" max="9742" width="16.85546875" style="515" customWidth="1"/>
    <col min="9743" max="9743" width="16.140625" style="515" bestFit="1" customWidth="1"/>
    <col min="9744" max="9744" width="16.7109375" style="515" bestFit="1" customWidth="1"/>
    <col min="9745" max="9745" width="14.85546875" style="515" bestFit="1" customWidth="1"/>
    <col min="9746" max="9746" width="16.140625" style="515" bestFit="1" customWidth="1"/>
    <col min="9747" max="9747" width="14.85546875" style="515" bestFit="1" customWidth="1"/>
    <col min="9748" max="9748" width="0" style="515" hidden="1" customWidth="1"/>
    <col min="9749" max="9984" width="9.140625" style="515"/>
    <col min="9985" max="9985" width="24" style="515" customWidth="1"/>
    <col min="9986" max="9986" width="17.7109375" style="515" customWidth="1"/>
    <col min="9987" max="9988" width="16" style="515" customWidth="1"/>
    <col min="9989" max="9989" width="15.85546875" style="515" customWidth="1"/>
    <col min="9990" max="9990" width="16" style="515" customWidth="1"/>
    <col min="9991" max="9991" width="15.7109375" style="515" customWidth="1"/>
    <col min="9992" max="9992" width="15.42578125" style="515" customWidth="1"/>
    <col min="9993" max="9993" width="16.140625" style="515" customWidth="1"/>
    <col min="9994" max="9994" width="14.7109375" style="515" customWidth="1"/>
    <col min="9995" max="9995" width="17.7109375" style="515" customWidth="1"/>
    <col min="9996" max="9996" width="14.85546875" style="515" customWidth="1"/>
    <col min="9997" max="9997" width="16" style="515" customWidth="1"/>
    <col min="9998" max="9998" width="16.85546875" style="515" customWidth="1"/>
    <col min="9999" max="9999" width="16.140625" style="515" bestFit="1" customWidth="1"/>
    <col min="10000" max="10000" width="16.7109375" style="515" bestFit="1" customWidth="1"/>
    <col min="10001" max="10001" width="14.85546875" style="515" bestFit="1" customWidth="1"/>
    <col min="10002" max="10002" width="16.140625" style="515" bestFit="1" customWidth="1"/>
    <col min="10003" max="10003" width="14.85546875" style="515" bestFit="1" customWidth="1"/>
    <col min="10004" max="10004" width="0" style="515" hidden="1" customWidth="1"/>
    <col min="10005" max="10240" width="9.140625" style="515"/>
    <col min="10241" max="10241" width="24" style="515" customWidth="1"/>
    <col min="10242" max="10242" width="17.7109375" style="515" customWidth="1"/>
    <col min="10243" max="10244" width="16" style="515" customWidth="1"/>
    <col min="10245" max="10245" width="15.85546875" style="515" customWidth="1"/>
    <col min="10246" max="10246" width="16" style="515" customWidth="1"/>
    <col min="10247" max="10247" width="15.7109375" style="515" customWidth="1"/>
    <col min="10248" max="10248" width="15.42578125" style="515" customWidth="1"/>
    <col min="10249" max="10249" width="16.140625" style="515" customWidth="1"/>
    <col min="10250" max="10250" width="14.7109375" style="515" customWidth="1"/>
    <col min="10251" max="10251" width="17.7109375" style="515" customWidth="1"/>
    <col min="10252" max="10252" width="14.85546875" style="515" customWidth="1"/>
    <col min="10253" max="10253" width="16" style="515" customWidth="1"/>
    <col min="10254" max="10254" width="16.85546875" style="515" customWidth="1"/>
    <col min="10255" max="10255" width="16.140625" style="515" bestFit="1" customWidth="1"/>
    <col min="10256" max="10256" width="16.7109375" style="515" bestFit="1" customWidth="1"/>
    <col min="10257" max="10257" width="14.85546875" style="515" bestFit="1" customWidth="1"/>
    <col min="10258" max="10258" width="16.140625" style="515" bestFit="1" customWidth="1"/>
    <col min="10259" max="10259" width="14.85546875" style="515" bestFit="1" customWidth="1"/>
    <col min="10260" max="10260" width="0" style="515" hidden="1" customWidth="1"/>
    <col min="10261" max="10496" width="9.140625" style="515"/>
    <col min="10497" max="10497" width="24" style="515" customWidth="1"/>
    <col min="10498" max="10498" width="17.7109375" style="515" customWidth="1"/>
    <col min="10499" max="10500" width="16" style="515" customWidth="1"/>
    <col min="10501" max="10501" width="15.85546875" style="515" customWidth="1"/>
    <col min="10502" max="10502" width="16" style="515" customWidth="1"/>
    <col min="10503" max="10503" width="15.7109375" style="515" customWidth="1"/>
    <col min="10504" max="10504" width="15.42578125" style="515" customWidth="1"/>
    <col min="10505" max="10505" width="16.140625" style="515" customWidth="1"/>
    <col min="10506" max="10506" width="14.7109375" style="515" customWidth="1"/>
    <col min="10507" max="10507" width="17.7109375" style="515" customWidth="1"/>
    <col min="10508" max="10508" width="14.85546875" style="515" customWidth="1"/>
    <col min="10509" max="10509" width="16" style="515" customWidth="1"/>
    <col min="10510" max="10510" width="16.85546875" style="515" customWidth="1"/>
    <col min="10511" max="10511" width="16.140625" style="515" bestFit="1" customWidth="1"/>
    <col min="10512" max="10512" width="16.7109375" style="515" bestFit="1" customWidth="1"/>
    <col min="10513" max="10513" width="14.85546875" style="515" bestFit="1" customWidth="1"/>
    <col min="10514" max="10514" width="16.140625" style="515" bestFit="1" customWidth="1"/>
    <col min="10515" max="10515" width="14.85546875" style="515" bestFit="1" customWidth="1"/>
    <col min="10516" max="10516" width="0" style="515" hidden="1" customWidth="1"/>
    <col min="10517" max="10752" width="9.140625" style="515"/>
    <col min="10753" max="10753" width="24" style="515" customWidth="1"/>
    <col min="10754" max="10754" width="17.7109375" style="515" customWidth="1"/>
    <col min="10755" max="10756" width="16" style="515" customWidth="1"/>
    <col min="10757" max="10757" width="15.85546875" style="515" customWidth="1"/>
    <col min="10758" max="10758" width="16" style="515" customWidth="1"/>
    <col min="10759" max="10759" width="15.7109375" style="515" customWidth="1"/>
    <col min="10760" max="10760" width="15.42578125" style="515" customWidth="1"/>
    <col min="10761" max="10761" width="16.140625" style="515" customWidth="1"/>
    <col min="10762" max="10762" width="14.7109375" style="515" customWidth="1"/>
    <col min="10763" max="10763" width="17.7109375" style="515" customWidth="1"/>
    <col min="10764" max="10764" width="14.85546875" style="515" customWidth="1"/>
    <col min="10765" max="10765" width="16" style="515" customWidth="1"/>
    <col min="10766" max="10766" width="16.85546875" style="515" customWidth="1"/>
    <col min="10767" max="10767" width="16.140625" style="515" bestFit="1" customWidth="1"/>
    <col min="10768" max="10768" width="16.7109375" style="515" bestFit="1" customWidth="1"/>
    <col min="10769" max="10769" width="14.85546875" style="515" bestFit="1" customWidth="1"/>
    <col min="10770" max="10770" width="16.140625" style="515" bestFit="1" customWidth="1"/>
    <col min="10771" max="10771" width="14.85546875" style="515" bestFit="1" customWidth="1"/>
    <col min="10772" max="10772" width="0" style="515" hidden="1" customWidth="1"/>
    <col min="10773" max="11008" width="9.140625" style="515"/>
    <col min="11009" max="11009" width="24" style="515" customWidth="1"/>
    <col min="11010" max="11010" width="17.7109375" style="515" customWidth="1"/>
    <col min="11011" max="11012" width="16" style="515" customWidth="1"/>
    <col min="11013" max="11013" width="15.85546875" style="515" customWidth="1"/>
    <col min="11014" max="11014" width="16" style="515" customWidth="1"/>
    <col min="11015" max="11015" width="15.7109375" style="515" customWidth="1"/>
    <col min="11016" max="11016" width="15.42578125" style="515" customWidth="1"/>
    <col min="11017" max="11017" width="16.140625" style="515" customWidth="1"/>
    <col min="11018" max="11018" width="14.7109375" style="515" customWidth="1"/>
    <col min="11019" max="11019" width="17.7109375" style="515" customWidth="1"/>
    <col min="11020" max="11020" width="14.85546875" style="515" customWidth="1"/>
    <col min="11021" max="11021" width="16" style="515" customWidth="1"/>
    <col min="11022" max="11022" width="16.85546875" style="515" customWidth="1"/>
    <col min="11023" max="11023" width="16.140625" style="515" bestFit="1" customWidth="1"/>
    <col min="11024" max="11024" width="16.7109375" style="515" bestFit="1" customWidth="1"/>
    <col min="11025" max="11025" width="14.85546875" style="515" bestFit="1" customWidth="1"/>
    <col min="11026" max="11026" width="16.140625" style="515" bestFit="1" customWidth="1"/>
    <col min="11027" max="11027" width="14.85546875" style="515" bestFit="1" customWidth="1"/>
    <col min="11028" max="11028" width="0" style="515" hidden="1" customWidth="1"/>
    <col min="11029" max="11264" width="9.140625" style="515"/>
    <col min="11265" max="11265" width="24" style="515" customWidth="1"/>
    <col min="11266" max="11266" width="17.7109375" style="515" customWidth="1"/>
    <col min="11267" max="11268" width="16" style="515" customWidth="1"/>
    <col min="11269" max="11269" width="15.85546875" style="515" customWidth="1"/>
    <col min="11270" max="11270" width="16" style="515" customWidth="1"/>
    <col min="11271" max="11271" width="15.7109375" style="515" customWidth="1"/>
    <col min="11272" max="11272" width="15.42578125" style="515" customWidth="1"/>
    <col min="11273" max="11273" width="16.140625" style="515" customWidth="1"/>
    <col min="11274" max="11274" width="14.7109375" style="515" customWidth="1"/>
    <col min="11275" max="11275" width="17.7109375" style="515" customWidth="1"/>
    <col min="11276" max="11276" width="14.85546875" style="515" customWidth="1"/>
    <col min="11277" max="11277" width="16" style="515" customWidth="1"/>
    <col min="11278" max="11278" width="16.85546875" style="515" customWidth="1"/>
    <col min="11279" max="11279" width="16.140625" style="515" bestFit="1" customWidth="1"/>
    <col min="11280" max="11280" width="16.7109375" style="515" bestFit="1" customWidth="1"/>
    <col min="11281" max="11281" width="14.85546875" style="515" bestFit="1" customWidth="1"/>
    <col min="11282" max="11282" width="16.140625" style="515" bestFit="1" customWidth="1"/>
    <col min="11283" max="11283" width="14.85546875" style="515" bestFit="1" customWidth="1"/>
    <col min="11284" max="11284" width="0" style="515" hidden="1" customWidth="1"/>
    <col min="11285" max="11520" width="9.140625" style="515"/>
    <col min="11521" max="11521" width="24" style="515" customWidth="1"/>
    <col min="11522" max="11522" width="17.7109375" style="515" customWidth="1"/>
    <col min="11523" max="11524" width="16" style="515" customWidth="1"/>
    <col min="11525" max="11525" width="15.85546875" style="515" customWidth="1"/>
    <col min="11526" max="11526" width="16" style="515" customWidth="1"/>
    <col min="11527" max="11527" width="15.7109375" style="515" customWidth="1"/>
    <col min="11528" max="11528" width="15.42578125" style="515" customWidth="1"/>
    <col min="11529" max="11529" width="16.140625" style="515" customWidth="1"/>
    <col min="11530" max="11530" width="14.7109375" style="515" customWidth="1"/>
    <col min="11531" max="11531" width="17.7109375" style="515" customWidth="1"/>
    <col min="11532" max="11532" width="14.85546875" style="515" customWidth="1"/>
    <col min="11533" max="11533" width="16" style="515" customWidth="1"/>
    <col min="11534" max="11534" width="16.85546875" style="515" customWidth="1"/>
    <col min="11535" max="11535" width="16.140625" style="515" bestFit="1" customWidth="1"/>
    <col min="11536" max="11536" width="16.7109375" style="515" bestFit="1" customWidth="1"/>
    <col min="11537" max="11537" width="14.85546875" style="515" bestFit="1" customWidth="1"/>
    <col min="11538" max="11538" width="16.140625" style="515" bestFit="1" customWidth="1"/>
    <col min="11539" max="11539" width="14.85546875" style="515" bestFit="1" customWidth="1"/>
    <col min="11540" max="11540" width="0" style="515" hidden="1" customWidth="1"/>
    <col min="11541" max="11776" width="9.140625" style="515"/>
    <col min="11777" max="11777" width="24" style="515" customWidth="1"/>
    <col min="11778" max="11778" width="17.7109375" style="515" customWidth="1"/>
    <col min="11779" max="11780" width="16" style="515" customWidth="1"/>
    <col min="11781" max="11781" width="15.85546875" style="515" customWidth="1"/>
    <col min="11782" max="11782" width="16" style="515" customWidth="1"/>
    <col min="11783" max="11783" width="15.7109375" style="515" customWidth="1"/>
    <col min="11784" max="11784" width="15.42578125" style="515" customWidth="1"/>
    <col min="11785" max="11785" width="16.140625" style="515" customWidth="1"/>
    <col min="11786" max="11786" width="14.7109375" style="515" customWidth="1"/>
    <col min="11787" max="11787" width="17.7109375" style="515" customWidth="1"/>
    <col min="11788" max="11788" width="14.85546875" style="515" customWidth="1"/>
    <col min="11789" max="11789" width="16" style="515" customWidth="1"/>
    <col min="11790" max="11790" width="16.85546875" style="515" customWidth="1"/>
    <col min="11791" max="11791" width="16.140625" style="515" bestFit="1" customWidth="1"/>
    <col min="11792" max="11792" width="16.7109375" style="515" bestFit="1" customWidth="1"/>
    <col min="11793" max="11793" width="14.85546875" style="515" bestFit="1" customWidth="1"/>
    <col min="11794" max="11794" width="16.140625" style="515" bestFit="1" customWidth="1"/>
    <col min="11795" max="11795" width="14.85546875" style="515" bestFit="1" customWidth="1"/>
    <col min="11796" max="11796" width="0" style="515" hidden="1" customWidth="1"/>
    <col min="11797" max="12032" width="9.140625" style="515"/>
    <col min="12033" max="12033" width="24" style="515" customWidth="1"/>
    <col min="12034" max="12034" width="17.7109375" style="515" customWidth="1"/>
    <col min="12035" max="12036" width="16" style="515" customWidth="1"/>
    <col min="12037" max="12037" width="15.85546875" style="515" customWidth="1"/>
    <col min="12038" max="12038" width="16" style="515" customWidth="1"/>
    <col min="12039" max="12039" width="15.7109375" style="515" customWidth="1"/>
    <col min="12040" max="12040" width="15.42578125" style="515" customWidth="1"/>
    <col min="12041" max="12041" width="16.140625" style="515" customWidth="1"/>
    <col min="12042" max="12042" width="14.7109375" style="515" customWidth="1"/>
    <col min="12043" max="12043" width="17.7109375" style="515" customWidth="1"/>
    <col min="12044" max="12044" width="14.85546875" style="515" customWidth="1"/>
    <col min="12045" max="12045" width="16" style="515" customWidth="1"/>
    <col min="12046" max="12046" width="16.85546875" style="515" customWidth="1"/>
    <col min="12047" max="12047" width="16.140625" style="515" bestFit="1" customWidth="1"/>
    <col min="12048" max="12048" width="16.7109375" style="515" bestFit="1" customWidth="1"/>
    <col min="12049" max="12049" width="14.85546875" style="515" bestFit="1" customWidth="1"/>
    <col min="12050" max="12050" width="16.140625" style="515" bestFit="1" customWidth="1"/>
    <col min="12051" max="12051" width="14.85546875" style="515" bestFit="1" customWidth="1"/>
    <col min="12052" max="12052" width="0" style="515" hidden="1" customWidth="1"/>
    <col min="12053" max="12288" width="9.140625" style="515"/>
    <col min="12289" max="12289" width="24" style="515" customWidth="1"/>
    <col min="12290" max="12290" width="17.7109375" style="515" customWidth="1"/>
    <col min="12291" max="12292" width="16" style="515" customWidth="1"/>
    <col min="12293" max="12293" width="15.85546875" style="515" customWidth="1"/>
    <col min="12294" max="12294" width="16" style="515" customWidth="1"/>
    <col min="12295" max="12295" width="15.7109375" style="515" customWidth="1"/>
    <col min="12296" max="12296" width="15.42578125" style="515" customWidth="1"/>
    <col min="12297" max="12297" width="16.140625" style="515" customWidth="1"/>
    <col min="12298" max="12298" width="14.7109375" style="515" customWidth="1"/>
    <col min="12299" max="12299" width="17.7109375" style="515" customWidth="1"/>
    <col min="12300" max="12300" width="14.85546875" style="515" customWidth="1"/>
    <col min="12301" max="12301" width="16" style="515" customWidth="1"/>
    <col min="12302" max="12302" width="16.85546875" style="515" customWidth="1"/>
    <col min="12303" max="12303" width="16.140625" style="515" bestFit="1" customWidth="1"/>
    <col min="12304" max="12304" width="16.7109375" style="515" bestFit="1" customWidth="1"/>
    <col min="12305" max="12305" width="14.85546875" style="515" bestFit="1" customWidth="1"/>
    <col min="12306" max="12306" width="16.140625" style="515" bestFit="1" customWidth="1"/>
    <col min="12307" max="12307" width="14.85546875" style="515" bestFit="1" customWidth="1"/>
    <col min="12308" max="12308" width="0" style="515" hidden="1" customWidth="1"/>
    <col min="12309" max="12544" width="9.140625" style="515"/>
    <col min="12545" max="12545" width="24" style="515" customWidth="1"/>
    <col min="12546" max="12546" width="17.7109375" style="515" customWidth="1"/>
    <col min="12547" max="12548" width="16" style="515" customWidth="1"/>
    <col min="12549" max="12549" width="15.85546875" style="515" customWidth="1"/>
    <col min="12550" max="12550" width="16" style="515" customWidth="1"/>
    <col min="12551" max="12551" width="15.7109375" style="515" customWidth="1"/>
    <col min="12552" max="12552" width="15.42578125" style="515" customWidth="1"/>
    <col min="12553" max="12553" width="16.140625" style="515" customWidth="1"/>
    <col min="12554" max="12554" width="14.7109375" style="515" customWidth="1"/>
    <col min="12555" max="12555" width="17.7109375" style="515" customWidth="1"/>
    <col min="12556" max="12556" width="14.85546875" style="515" customWidth="1"/>
    <col min="12557" max="12557" width="16" style="515" customWidth="1"/>
    <col min="12558" max="12558" width="16.85546875" style="515" customWidth="1"/>
    <col min="12559" max="12559" width="16.140625" style="515" bestFit="1" customWidth="1"/>
    <col min="12560" max="12560" width="16.7109375" style="515" bestFit="1" customWidth="1"/>
    <col min="12561" max="12561" width="14.85546875" style="515" bestFit="1" customWidth="1"/>
    <col min="12562" max="12562" width="16.140625" style="515" bestFit="1" customWidth="1"/>
    <col min="12563" max="12563" width="14.85546875" style="515" bestFit="1" customWidth="1"/>
    <col min="12564" max="12564" width="0" style="515" hidden="1" customWidth="1"/>
    <col min="12565" max="12800" width="9.140625" style="515"/>
    <col min="12801" max="12801" width="24" style="515" customWidth="1"/>
    <col min="12802" max="12802" width="17.7109375" style="515" customWidth="1"/>
    <col min="12803" max="12804" width="16" style="515" customWidth="1"/>
    <col min="12805" max="12805" width="15.85546875" style="515" customWidth="1"/>
    <col min="12806" max="12806" width="16" style="515" customWidth="1"/>
    <col min="12807" max="12807" width="15.7109375" style="515" customWidth="1"/>
    <col min="12808" max="12808" width="15.42578125" style="515" customWidth="1"/>
    <col min="12809" max="12809" width="16.140625" style="515" customWidth="1"/>
    <col min="12810" max="12810" width="14.7109375" style="515" customWidth="1"/>
    <col min="12811" max="12811" width="17.7109375" style="515" customWidth="1"/>
    <col min="12812" max="12812" width="14.85546875" style="515" customWidth="1"/>
    <col min="12813" max="12813" width="16" style="515" customWidth="1"/>
    <col min="12814" max="12814" width="16.85546875" style="515" customWidth="1"/>
    <col min="12815" max="12815" width="16.140625" style="515" bestFit="1" customWidth="1"/>
    <col min="12816" max="12816" width="16.7109375" style="515" bestFit="1" customWidth="1"/>
    <col min="12817" max="12817" width="14.85546875" style="515" bestFit="1" customWidth="1"/>
    <col min="12818" max="12818" width="16.140625" style="515" bestFit="1" customWidth="1"/>
    <col min="12819" max="12819" width="14.85546875" style="515" bestFit="1" customWidth="1"/>
    <col min="12820" max="12820" width="0" style="515" hidden="1" customWidth="1"/>
    <col min="12821" max="13056" width="9.140625" style="515"/>
    <col min="13057" max="13057" width="24" style="515" customWidth="1"/>
    <col min="13058" max="13058" width="17.7109375" style="515" customWidth="1"/>
    <col min="13059" max="13060" width="16" style="515" customWidth="1"/>
    <col min="13061" max="13061" width="15.85546875" style="515" customWidth="1"/>
    <col min="13062" max="13062" width="16" style="515" customWidth="1"/>
    <col min="13063" max="13063" width="15.7109375" style="515" customWidth="1"/>
    <col min="13064" max="13064" width="15.42578125" style="515" customWidth="1"/>
    <col min="13065" max="13065" width="16.140625" style="515" customWidth="1"/>
    <col min="13066" max="13066" width="14.7109375" style="515" customWidth="1"/>
    <col min="13067" max="13067" width="17.7109375" style="515" customWidth="1"/>
    <col min="13068" max="13068" width="14.85546875" style="515" customWidth="1"/>
    <col min="13069" max="13069" width="16" style="515" customWidth="1"/>
    <col min="13070" max="13070" width="16.85546875" style="515" customWidth="1"/>
    <col min="13071" max="13071" width="16.140625" style="515" bestFit="1" customWidth="1"/>
    <col min="13072" max="13072" width="16.7109375" style="515" bestFit="1" customWidth="1"/>
    <col min="13073" max="13073" width="14.85546875" style="515" bestFit="1" customWidth="1"/>
    <col min="13074" max="13074" width="16.140625" style="515" bestFit="1" customWidth="1"/>
    <col min="13075" max="13075" width="14.85546875" style="515" bestFit="1" customWidth="1"/>
    <col min="13076" max="13076" width="0" style="515" hidden="1" customWidth="1"/>
    <col min="13077" max="13312" width="9.140625" style="515"/>
    <col min="13313" max="13313" width="24" style="515" customWidth="1"/>
    <col min="13314" max="13314" width="17.7109375" style="515" customWidth="1"/>
    <col min="13315" max="13316" width="16" style="515" customWidth="1"/>
    <col min="13317" max="13317" width="15.85546875" style="515" customWidth="1"/>
    <col min="13318" max="13318" width="16" style="515" customWidth="1"/>
    <col min="13319" max="13319" width="15.7109375" style="515" customWidth="1"/>
    <col min="13320" max="13320" width="15.42578125" style="515" customWidth="1"/>
    <col min="13321" max="13321" width="16.140625" style="515" customWidth="1"/>
    <col min="13322" max="13322" width="14.7109375" style="515" customWidth="1"/>
    <col min="13323" max="13323" width="17.7109375" style="515" customWidth="1"/>
    <col min="13324" max="13324" width="14.85546875" style="515" customWidth="1"/>
    <col min="13325" max="13325" width="16" style="515" customWidth="1"/>
    <col min="13326" max="13326" width="16.85546875" style="515" customWidth="1"/>
    <col min="13327" max="13327" width="16.140625" style="515" bestFit="1" customWidth="1"/>
    <col min="13328" max="13328" width="16.7109375" style="515" bestFit="1" customWidth="1"/>
    <col min="13329" max="13329" width="14.85546875" style="515" bestFit="1" customWidth="1"/>
    <col min="13330" max="13330" width="16.140625" style="515" bestFit="1" customWidth="1"/>
    <col min="13331" max="13331" width="14.85546875" style="515" bestFit="1" customWidth="1"/>
    <col min="13332" max="13332" width="0" style="515" hidden="1" customWidth="1"/>
    <col min="13333" max="13568" width="9.140625" style="515"/>
    <col min="13569" max="13569" width="24" style="515" customWidth="1"/>
    <col min="13570" max="13570" width="17.7109375" style="515" customWidth="1"/>
    <col min="13571" max="13572" width="16" style="515" customWidth="1"/>
    <col min="13573" max="13573" width="15.85546875" style="515" customWidth="1"/>
    <col min="13574" max="13574" width="16" style="515" customWidth="1"/>
    <col min="13575" max="13575" width="15.7109375" style="515" customWidth="1"/>
    <col min="13576" max="13576" width="15.42578125" style="515" customWidth="1"/>
    <col min="13577" max="13577" width="16.140625" style="515" customWidth="1"/>
    <col min="13578" max="13578" width="14.7109375" style="515" customWidth="1"/>
    <col min="13579" max="13579" width="17.7109375" style="515" customWidth="1"/>
    <col min="13580" max="13580" width="14.85546875" style="515" customWidth="1"/>
    <col min="13581" max="13581" width="16" style="515" customWidth="1"/>
    <col min="13582" max="13582" width="16.85546875" style="515" customWidth="1"/>
    <col min="13583" max="13583" width="16.140625" style="515" bestFit="1" customWidth="1"/>
    <col min="13584" max="13584" width="16.7109375" style="515" bestFit="1" customWidth="1"/>
    <col min="13585" max="13585" width="14.85546875" style="515" bestFit="1" customWidth="1"/>
    <col min="13586" max="13586" width="16.140625" style="515" bestFit="1" customWidth="1"/>
    <col min="13587" max="13587" width="14.85546875" style="515" bestFit="1" customWidth="1"/>
    <col min="13588" max="13588" width="0" style="515" hidden="1" customWidth="1"/>
    <col min="13589" max="13824" width="9.140625" style="515"/>
    <col min="13825" max="13825" width="24" style="515" customWidth="1"/>
    <col min="13826" max="13826" width="17.7109375" style="515" customWidth="1"/>
    <col min="13827" max="13828" width="16" style="515" customWidth="1"/>
    <col min="13829" max="13829" width="15.85546875" style="515" customWidth="1"/>
    <col min="13830" max="13830" width="16" style="515" customWidth="1"/>
    <col min="13831" max="13831" width="15.7109375" style="515" customWidth="1"/>
    <col min="13832" max="13832" width="15.42578125" style="515" customWidth="1"/>
    <col min="13833" max="13833" width="16.140625" style="515" customWidth="1"/>
    <col min="13834" max="13834" width="14.7109375" style="515" customWidth="1"/>
    <col min="13835" max="13835" width="17.7109375" style="515" customWidth="1"/>
    <col min="13836" max="13836" width="14.85546875" style="515" customWidth="1"/>
    <col min="13837" max="13837" width="16" style="515" customWidth="1"/>
    <col min="13838" max="13838" width="16.85546875" style="515" customWidth="1"/>
    <col min="13839" max="13839" width="16.140625" style="515" bestFit="1" customWidth="1"/>
    <col min="13840" max="13840" width="16.7109375" style="515" bestFit="1" customWidth="1"/>
    <col min="13841" max="13841" width="14.85546875" style="515" bestFit="1" customWidth="1"/>
    <col min="13842" max="13842" width="16.140625" style="515" bestFit="1" customWidth="1"/>
    <col min="13843" max="13843" width="14.85546875" style="515" bestFit="1" customWidth="1"/>
    <col min="13844" max="13844" width="0" style="515" hidden="1" customWidth="1"/>
    <col min="13845" max="14080" width="9.140625" style="515"/>
    <col min="14081" max="14081" width="24" style="515" customWidth="1"/>
    <col min="14082" max="14082" width="17.7109375" style="515" customWidth="1"/>
    <col min="14083" max="14084" width="16" style="515" customWidth="1"/>
    <col min="14085" max="14085" width="15.85546875" style="515" customWidth="1"/>
    <col min="14086" max="14086" width="16" style="515" customWidth="1"/>
    <col min="14087" max="14087" width="15.7109375" style="515" customWidth="1"/>
    <col min="14088" max="14088" width="15.42578125" style="515" customWidth="1"/>
    <col min="14089" max="14089" width="16.140625" style="515" customWidth="1"/>
    <col min="14090" max="14090" width="14.7109375" style="515" customWidth="1"/>
    <col min="14091" max="14091" width="17.7109375" style="515" customWidth="1"/>
    <col min="14092" max="14092" width="14.85546875" style="515" customWidth="1"/>
    <col min="14093" max="14093" width="16" style="515" customWidth="1"/>
    <col min="14094" max="14094" width="16.85546875" style="515" customWidth="1"/>
    <col min="14095" max="14095" width="16.140625" style="515" bestFit="1" customWidth="1"/>
    <col min="14096" max="14096" width="16.7109375" style="515" bestFit="1" customWidth="1"/>
    <col min="14097" max="14097" width="14.85546875" style="515" bestFit="1" customWidth="1"/>
    <col min="14098" max="14098" width="16.140625" style="515" bestFit="1" customWidth="1"/>
    <col min="14099" max="14099" width="14.85546875" style="515" bestFit="1" customWidth="1"/>
    <col min="14100" max="14100" width="0" style="515" hidden="1" customWidth="1"/>
    <col min="14101" max="14336" width="9.140625" style="515"/>
    <col min="14337" max="14337" width="24" style="515" customWidth="1"/>
    <col min="14338" max="14338" width="17.7109375" style="515" customWidth="1"/>
    <col min="14339" max="14340" width="16" style="515" customWidth="1"/>
    <col min="14341" max="14341" width="15.85546875" style="515" customWidth="1"/>
    <col min="14342" max="14342" width="16" style="515" customWidth="1"/>
    <col min="14343" max="14343" width="15.7109375" style="515" customWidth="1"/>
    <col min="14344" max="14344" width="15.42578125" style="515" customWidth="1"/>
    <col min="14345" max="14345" width="16.140625" style="515" customWidth="1"/>
    <col min="14346" max="14346" width="14.7109375" style="515" customWidth="1"/>
    <col min="14347" max="14347" width="17.7109375" style="515" customWidth="1"/>
    <col min="14348" max="14348" width="14.85546875" style="515" customWidth="1"/>
    <col min="14349" max="14349" width="16" style="515" customWidth="1"/>
    <col min="14350" max="14350" width="16.85546875" style="515" customWidth="1"/>
    <col min="14351" max="14351" width="16.140625" style="515" bestFit="1" customWidth="1"/>
    <col min="14352" max="14352" width="16.7109375" style="515" bestFit="1" customWidth="1"/>
    <col min="14353" max="14353" width="14.85546875" style="515" bestFit="1" customWidth="1"/>
    <col min="14354" max="14354" width="16.140625" style="515" bestFit="1" customWidth="1"/>
    <col min="14355" max="14355" width="14.85546875" style="515" bestFit="1" customWidth="1"/>
    <col min="14356" max="14356" width="0" style="515" hidden="1" customWidth="1"/>
    <col min="14357" max="14592" width="9.140625" style="515"/>
    <col min="14593" max="14593" width="24" style="515" customWidth="1"/>
    <col min="14594" max="14594" width="17.7109375" style="515" customWidth="1"/>
    <col min="14595" max="14596" width="16" style="515" customWidth="1"/>
    <col min="14597" max="14597" width="15.85546875" style="515" customWidth="1"/>
    <col min="14598" max="14598" width="16" style="515" customWidth="1"/>
    <col min="14599" max="14599" width="15.7109375" style="515" customWidth="1"/>
    <col min="14600" max="14600" width="15.42578125" style="515" customWidth="1"/>
    <col min="14601" max="14601" width="16.140625" style="515" customWidth="1"/>
    <col min="14602" max="14602" width="14.7109375" style="515" customWidth="1"/>
    <col min="14603" max="14603" width="17.7109375" style="515" customWidth="1"/>
    <col min="14604" max="14604" width="14.85546875" style="515" customWidth="1"/>
    <col min="14605" max="14605" width="16" style="515" customWidth="1"/>
    <col min="14606" max="14606" width="16.85546875" style="515" customWidth="1"/>
    <col min="14607" max="14607" width="16.140625" style="515" bestFit="1" customWidth="1"/>
    <col min="14608" max="14608" width="16.7109375" style="515" bestFit="1" customWidth="1"/>
    <col min="14609" max="14609" width="14.85546875" style="515" bestFit="1" customWidth="1"/>
    <col min="14610" max="14610" width="16.140625" style="515" bestFit="1" customWidth="1"/>
    <col min="14611" max="14611" width="14.85546875" style="515" bestFit="1" customWidth="1"/>
    <col min="14612" max="14612" width="0" style="515" hidden="1" customWidth="1"/>
    <col min="14613" max="14848" width="9.140625" style="515"/>
    <col min="14849" max="14849" width="24" style="515" customWidth="1"/>
    <col min="14850" max="14850" width="17.7109375" style="515" customWidth="1"/>
    <col min="14851" max="14852" width="16" style="515" customWidth="1"/>
    <col min="14853" max="14853" width="15.85546875" style="515" customWidth="1"/>
    <col min="14854" max="14854" width="16" style="515" customWidth="1"/>
    <col min="14855" max="14855" width="15.7109375" style="515" customWidth="1"/>
    <col min="14856" max="14856" width="15.42578125" style="515" customWidth="1"/>
    <col min="14857" max="14857" width="16.140625" style="515" customWidth="1"/>
    <col min="14858" max="14858" width="14.7109375" style="515" customWidth="1"/>
    <col min="14859" max="14859" width="17.7109375" style="515" customWidth="1"/>
    <col min="14860" max="14860" width="14.85546875" style="515" customWidth="1"/>
    <col min="14861" max="14861" width="16" style="515" customWidth="1"/>
    <col min="14862" max="14862" width="16.85546875" style="515" customWidth="1"/>
    <col min="14863" max="14863" width="16.140625" style="515" bestFit="1" customWidth="1"/>
    <col min="14864" max="14864" width="16.7109375" style="515" bestFit="1" customWidth="1"/>
    <col min="14865" max="14865" width="14.85546875" style="515" bestFit="1" customWidth="1"/>
    <col min="14866" max="14866" width="16.140625" style="515" bestFit="1" customWidth="1"/>
    <col min="14867" max="14867" width="14.85546875" style="515" bestFit="1" customWidth="1"/>
    <col min="14868" max="14868" width="0" style="515" hidden="1" customWidth="1"/>
    <col min="14869" max="15104" width="9.140625" style="515"/>
    <col min="15105" max="15105" width="24" style="515" customWidth="1"/>
    <col min="15106" max="15106" width="17.7109375" style="515" customWidth="1"/>
    <col min="15107" max="15108" width="16" style="515" customWidth="1"/>
    <col min="15109" max="15109" width="15.85546875" style="515" customWidth="1"/>
    <col min="15110" max="15110" width="16" style="515" customWidth="1"/>
    <col min="15111" max="15111" width="15.7109375" style="515" customWidth="1"/>
    <col min="15112" max="15112" width="15.42578125" style="515" customWidth="1"/>
    <col min="15113" max="15113" width="16.140625" style="515" customWidth="1"/>
    <col min="15114" max="15114" width="14.7109375" style="515" customWidth="1"/>
    <col min="15115" max="15115" width="17.7109375" style="515" customWidth="1"/>
    <col min="15116" max="15116" width="14.85546875" style="515" customWidth="1"/>
    <col min="15117" max="15117" width="16" style="515" customWidth="1"/>
    <col min="15118" max="15118" width="16.85546875" style="515" customWidth="1"/>
    <col min="15119" max="15119" width="16.140625" style="515" bestFit="1" customWidth="1"/>
    <col min="15120" max="15120" width="16.7109375" style="515" bestFit="1" customWidth="1"/>
    <col min="15121" max="15121" width="14.85546875" style="515" bestFit="1" customWidth="1"/>
    <col min="15122" max="15122" width="16.140625" style="515" bestFit="1" customWidth="1"/>
    <col min="15123" max="15123" width="14.85546875" style="515" bestFit="1" customWidth="1"/>
    <col min="15124" max="15124" width="0" style="515" hidden="1" customWidth="1"/>
    <col min="15125" max="15360" width="9.140625" style="515"/>
    <col min="15361" max="15361" width="24" style="515" customWidth="1"/>
    <col min="15362" max="15362" width="17.7109375" style="515" customWidth="1"/>
    <col min="15363" max="15364" width="16" style="515" customWidth="1"/>
    <col min="15365" max="15365" width="15.85546875" style="515" customWidth="1"/>
    <col min="15366" max="15366" width="16" style="515" customWidth="1"/>
    <col min="15367" max="15367" width="15.7109375" style="515" customWidth="1"/>
    <col min="15368" max="15368" width="15.42578125" style="515" customWidth="1"/>
    <col min="15369" max="15369" width="16.140625" style="515" customWidth="1"/>
    <col min="15370" max="15370" width="14.7109375" style="515" customWidth="1"/>
    <col min="15371" max="15371" width="17.7109375" style="515" customWidth="1"/>
    <col min="15372" max="15372" width="14.85546875" style="515" customWidth="1"/>
    <col min="15373" max="15373" width="16" style="515" customWidth="1"/>
    <col min="15374" max="15374" width="16.85546875" style="515" customWidth="1"/>
    <col min="15375" max="15375" width="16.140625" style="515" bestFit="1" customWidth="1"/>
    <col min="15376" max="15376" width="16.7109375" style="515" bestFit="1" customWidth="1"/>
    <col min="15377" max="15377" width="14.85546875" style="515" bestFit="1" customWidth="1"/>
    <col min="15378" max="15378" width="16.140625" style="515" bestFit="1" customWidth="1"/>
    <col min="15379" max="15379" width="14.85546875" style="515" bestFit="1" customWidth="1"/>
    <col min="15380" max="15380" width="0" style="515" hidden="1" customWidth="1"/>
    <col min="15381" max="15616" width="9.140625" style="515"/>
    <col min="15617" max="15617" width="24" style="515" customWidth="1"/>
    <col min="15618" max="15618" width="17.7109375" style="515" customWidth="1"/>
    <col min="15619" max="15620" width="16" style="515" customWidth="1"/>
    <col min="15621" max="15621" width="15.85546875" style="515" customWidth="1"/>
    <col min="15622" max="15622" width="16" style="515" customWidth="1"/>
    <col min="15623" max="15623" width="15.7109375" style="515" customWidth="1"/>
    <col min="15624" max="15624" width="15.42578125" style="515" customWidth="1"/>
    <col min="15625" max="15625" width="16.140625" style="515" customWidth="1"/>
    <col min="15626" max="15626" width="14.7109375" style="515" customWidth="1"/>
    <col min="15627" max="15627" width="17.7109375" style="515" customWidth="1"/>
    <col min="15628" max="15628" width="14.85546875" style="515" customWidth="1"/>
    <col min="15629" max="15629" width="16" style="515" customWidth="1"/>
    <col min="15630" max="15630" width="16.85546875" style="515" customWidth="1"/>
    <col min="15631" max="15631" width="16.140625" style="515" bestFit="1" customWidth="1"/>
    <col min="15632" max="15632" width="16.7109375" style="515" bestFit="1" customWidth="1"/>
    <col min="15633" max="15633" width="14.85546875" style="515" bestFit="1" customWidth="1"/>
    <col min="15634" max="15634" width="16.140625" style="515" bestFit="1" customWidth="1"/>
    <col min="15635" max="15635" width="14.85546875" style="515" bestFit="1" customWidth="1"/>
    <col min="15636" max="15636" width="0" style="515" hidden="1" customWidth="1"/>
    <col min="15637" max="15872" width="9.140625" style="515"/>
    <col min="15873" max="15873" width="24" style="515" customWidth="1"/>
    <col min="15874" max="15874" width="17.7109375" style="515" customWidth="1"/>
    <col min="15875" max="15876" width="16" style="515" customWidth="1"/>
    <col min="15877" max="15877" width="15.85546875" style="515" customWidth="1"/>
    <col min="15878" max="15878" width="16" style="515" customWidth="1"/>
    <col min="15879" max="15879" width="15.7109375" style="515" customWidth="1"/>
    <col min="15880" max="15880" width="15.42578125" style="515" customWidth="1"/>
    <col min="15881" max="15881" width="16.140625" style="515" customWidth="1"/>
    <col min="15882" max="15882" width="14.7109375" style="515" customWidth="1"/>
    <col min="15883" max="15883" width="17.7109375" style="515" customWidth="1"/>
    <col min="15884" max="15884" width="14.85546875" style="515" customWidth="1"/>
    <col min="15885" max="15885" width="16" style="515" customWidth="1"/>
    <col min="15886" max="15886" width="16.85546875" style="515" customWidth="1"/>
    <col min="15887" max="15887" width="16.140625" style="515" bestFit="1" customWidth="1"/>
    <col min="15888" max="15888" width="16.7109375" style="515" bestFit="1" customWidth="1"/>
    <col min="15889" max="15889" width="14.85546875" style="515" bestFit="1" customWidth="1"/>
    <col min="15890" max="15890" width="16.140625" style="515" bestFit="1" customWidth="1"/>
    <col min="15891" max="15891" width="14.85546875" style="515" bestFit="1" customWidth="1"/>
    <col min="15892" max="15892" width="0" style="515" hidden="1" customWidth="1"/>
    <col min="15893" max="16128" width="9.140625" style="515"/>
    <col min="16129" max="16129" width="24" style="515" customWidth="1"/>
    <col min="16130" max="16130" width="17.7109375" style="515" customWidth="1"/>
    <col min="16131" max="16132" width="16" style="515" customWidth="1"/>
    <col min="16133" max="16133" width="15.85546875" style="515" customWidth="1"/>
    <col min="16134" max="16134" width="16" style="515" customWidth="1"/>
    <col min="16135" max="16135" width="15.7109375" style="515" customWidth="1"/>
    <col min="16136" max="16136" width="15.42578125" style="515" customWidth="1"/>
    <col min="16137" max="16137" width="16.140625" style="515" customWidth="1"/>
    <col min="16138" max="16138" width="14.7109375" style="515" customWidth="1"/>
    <col min="16139" max="16139" width="17.7109375" style="515" customWidth="1"/>
    <col min="16140" max="16140" width="14.85546875" style="515" customWidth="1"/>
    <col min="16141" max="16141" width="16" style="515" customWidth="1"/>
    <col min="16142" max="16142" width="16.85546875" style="515" customWidth="1"/>
    <col min="16143" max="16143" width="16.140625" style="515" bestFit="1" customWidth="1"/>
    <col min="16144" max="16144" width="16.7109375" style="515" bestFit="1" customWidth="1"/>
    <col min="16145" max="16145" width="14.85546875" style="515" bestFit="1" customWidth="1"/>
    <col min="16146" max="16146" width="16.140625" style="515" bestFit="1" customWidth="1"/>
    <col min="16147" max="16147" width="14.85546875" style="515" bestFit="1" customWidth="1"/>
    <col min="16148" max="16148" width="0" style="515" hidden="1" customWidth="1"/>
    <col min="16149" max="16384" width="9.140625" style="515"/>
  </cols>
  <sheetData>
    <row r="2" spans="1:20" ht="20.25" x14ac:dyDescent="0.3">
      <c r="A2" s="512" t="s">
        <v>484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4"/>
      <c r="O2" s="514"/>
      <c r="P2" s="513"/>
      <c r="Q2" s="513"/>
      <c r="R2" s="513"/>
      <c r="S2" s="513"/>
    </row>
    <row r="4" spans="1:20" ht="15.75" thickBot="1" x14ac:dyDescent="0.25">
      <c r="J4" s="516"/>
      <c r="K4" s="516"/>
      <c r="L4" s="516"/>
      <c r="M4" s="516"/>
      <c r="N4" s="517" t="s">
        <v>485</v>
      </c>
      <c r="S4" s="518"/>
      <c r="T4" s="516" t="s">
        <v>486</v>
      </c>
    </row>
    <row r="5" spans="1:20" ht="33.75" customHeight="1" x14ac:dyDescent="0.25">
      <c r="A5" s="519" t="s">
        <v>487</v>
      </c>
      <c r="B5" s="520" t="s">
        <v>488</v>
      </c>
      <c r="C5" s="521"/>
      <c r="D5" s="521"/>
      <c r="E5" s="522"/>
      <c r="F5" s="521"/>
      <c r="G5" s="521"/>
      <c r="H5" s="521"/>
      <c r="I5" s="521"/>
      <c r="J5" s="523"/>
      <c r="K5" s="523"/>
      <c r="L5" s="523"/>
      <c r="M5" s="523"/>
      <c r="N5" s="523"/>
      <c r="T5" s="523"/>
    </row>
    <row r="6" spans="1:20" ht="30" customHeight="1" x14ac:dyDescent="0.25">
      <c r="A6" s="524"/>
      <c r="B6" s="525" t="s">
        <v>489</v>
      </c>
      <c r="C6" s="526" t="s">
        <v>490</v>
      </c>
      <c r="D6" s="527"/>
      <c r="E6" s="527"/>
      <c r="F6" s="527"/>
      <c r="G6" s="527"/>
      <c r="H6" s="527"/>
      <c r="I6" s="527"/>
      <c r="J6" s="528"/>
      <c r="K6" s="528"/>
      <c r="L6" s="528"/>
      <c r="M6" s="528"/>
      <c r="N6" s="528"/>
      <c r="T6" s="528"/>
    </row>
    <row r="7" spans="1:20" ht="29.25" customHeight="1" thickBot="1" x14ac:dyDescent="0.25">
      <c r="A7" s="524"/>
      <c r="B7" s="524"/>
      <c r="C7" s="529" t="s">
        <v>491</v>
      </c>
      <c r="D7" s="530" t="s">
        <v>95</v>
      </c>
      <c r="E7" s="530" t="s">
        <v>154</v>
      </c>
      <c r="F7" s="530" t="s">
        <v>492</v>
      </c>
      <c r="G7" s="530" t="s">
        <v>493</v>
      </c>
      <c r="H7" s="530" t="s">
        <v>494</v>
      </c>
      <c r="I7" s="530" t="s">
        <v>495</v>
      </c>
      <c r="J7" s="530" t="s">
        <v>496</v>
      </c>
      <c r="K7" s="530" t="s">
        <v>497</v>
      </c>
      <c r="L7" s="530" t="s">
        <v>498</v>
      </c>
      <c r="M7" s="530" t="s">
        <v>499</v>
      </c>
      <c r="N7" s="531" t="s">
        <v>500</v>
      </c>
      <c r="T7" s="532" t="s">
        <v>497</v>
      </c>
    </row>
    <row r="8" spans="1:20" ht="13.5" thickBot="1" x14ac:dyDescent="0.25">
      <c r="A8" s="533" t="s">
        <v>0</v>
      </c>
      <c r="B8" s="533">
        <v>1</v>
      </c>
      <c r="C8" s="534">
        <v>2</v>
      </c>
      <c r="D8" s="535">
        <v>3</v>
      </c>
      <c r="E8" s="535">
        <v>4</v>
      </c>
      <c r="F8" s="535">
        <v>5</v>
      </c>
      <c r="G8" s="535">
        <v>6</v>
      </c>
      <c r="H8" s="535">
        <v>7</v>
      </c>
      <c r="I8" s="535">
        <v>8</v>
      </c>
      <c r="J8" s="535">
        <v>9</v>
      </c>
      <c r="K8" s="535">
        <v>10</v>
      </c>
      <c r="L8" s="535">
        <v>11</v>
      </c>
      <c r="M8" s="535">
        <v>12</v>
      </c>
      <c r="N8" s="536">
        <v>13</v>
      </c>
      <c r="T8" s="536">
        <v>20</v>
      </c>
    </row>
    <row r="9" spans="1:20" ht="36.75" customHeight="1" x14ac:dyDescent="0.25">
      <c r="A9" s="537" t="s">
        <v>501</v>
      </c>
      <c r="B9" s="538">
        <v>119302726</v>
      </c>
      <c r="C9" s="539">
        <v>7433560</v>
      </c>
      <c r="D9" s="540">
        <v>9694272</v>
      </c>
      <c r="E9" s="540">
        <v>9094152</v>
      </c>
      <c r="F9" s="540">
        <v>10057790</v>
      </c>
      <c r="G9" s="540">
        <v>10297171</v>
      </c>
      <c r="H9" s="540">
        <v>8105979</v>
      </c>
      <c r="I9" s="540">
        <v>9896131</v>
      </c>
      <c r="J9" s="540">
        <v>8129413</v>
      </c>
      <c r="K9" s="540">
        <v>7621937</v>
      </c>
      <c r="L9" s="540">
        <v>8194299</v>
      </c>
      <c r="M9" s="540">
        <v>10997308</v>
      </c>
      <c r="N9" s="541">
        <v>16716252</v>
      </c>
      <c r="P9" s="542"/>
      <c r="T9" s="541">
        <v>4184888</v>
      </c>
    </row>
    <row r="10" spans="1:20" ht="23.25" customHeight="1" thickBot="1" x14ac:dyDescent="0.25">
      <c r="A10" s="543"/>
      <c r="B10" s="544"/>
      <c r="C10" s="545"/>
      <c r="D10" s="546"/>
      <c r="E10" s="546"/>
      <c r="F10" s="546"/>
      <c r="G10" s="546"/>
      <c r="H10" s="546"/>
      <c r="I10" s="546"/>
      <c r="J10" s="546"/>
      <c r="K10" s="546"/>
      <c r="L10" s="546"/>
      <c r="M10" s="546"/>
      <c r="N10" s="547"/>
      <c r="T10" s="547" t="s">
        <v>502</v>
      </c>
    </row>
    <row r="14" spans="1:20" ht="15.75" thickBot="1" x14ac:dyDescent="0.25">
      <c r="J14" s="516"/>
      <c r="K14" s="516"/>
      <c r="L14" s="516"/>
      <c r="M14" s="516"/>
      <c r="N14" s="517" t="s">
        <v>485</v>
      </c>
    </row>
    <row r="15" spans="1:20" ht="34.5" customHeight="1" x14ac:dyDescent="0.25">
      <c r="A15" s="519" t="s">
        <v>487</v>
      </c>
      <c r="B15" s="520" t="s">
        <v>503</v>
      </c>
      <c r="C15" s="521"/>
      <c r="D15" s="521"/>
      <c r="E15" s="522"/>
      <c r="F15" s="521"/>
      <c r="G15" s="521"/>
      <c r="H15" s="521"/>
      <c r="I15" s="521"/>
      <c r="J15" s="523"/>
      <c r="K15" s="523"/>
      <c r="L15" s="523"/>
      <c r="M15" s="523"/>
      <c r="N15" s="523"/>
    </row>
    <row r="16" spans="1:20" ht="30" customHeight="1" x14ac:dyDescent="0.25">
      <c r="A16" s="524"/>
      <c r="B16" s="525" t="s">
        <v>489</v>
      </c>
      <c r="C16" s="526" t="s">
        <v>490</v>
      </c>
      <c r="D16" s="527"/>
      <c r="E16" s="527"/>
      <c r="F16" s="527"/>
      <c r="G16" s="527"/>
      <c r="H16" s="527"/>
      <c r="I16" s="527"/>
      <c r="J16" s="528"/>
      <c r="K16" s="528"/>
      <c r="L16" s="528"/>
      <c r="M16" s="528"/>
      <c r="N16" s="528"/>
    </row>
    <row r="17" spans="1:16" ht="30" customHeight="1" thickBot="1" x14ac:dyDescent="0.3">
      <c r="A17" s="524"/>
      <c r="B17" s="525"/>
      <c r="C17" s="548" t="s">
        <v>491</v>
      </c>
      <c r="D17" s="549" t="s">
        <v>95</v>
      </c>
      <c r="E17" s="549" t="s">
        <v>154</v>
      </c>
      <c r="F17" s="549" t="s">
        <v>492</v>
      </c>
      <c r="G17" s="549" t="s">
        <v>493</v>
      </c>
      <c r="H17" s="549" t="s">
        <v>494</v>
      </c>
      <c r="I17" s="549" t="s">
        <v>495</v>
      </c>
      <c r="J17" s="549" t="s">
        <v>496</v>
      </c>
      <c r="K17" s="549" t="s">
        <v>497</v>
      </c>
      <c r="L17" s="549" t="s">
        <v>498</v>
      </c>
      <c r="M17" s="530" t="s">
        <v>499</v>
      </c>
      <c r="N17" s="531" t="s">
        <v>500</v>
      </c>
    </row>
    <row r="18" spans="1:16" ht="13.5" thickBot="1" x14ac:dyDescent="0.25">
      <c r="A18" s="533" t="s">
        <v>0</v>
      </c>
      <c r="B18" s="533">
        <v>1</v>
      </c>
      <c r="C18" s="534">
        <v>2</v>
      </c>
      <c r="D18" s="535">
        <v>3</v>
      </c>
      <c r="E18" s="535">
        <v>4</v>
      </c>
      <c r="F18" s="535">
        <v>5</v>
      </c>
      <c r="G18" s="535">
        <v>6</v>
      </c>
      <c r="H18" s="535">
        <v>7</v>
      </c>
      <c r="I18" s="535">
        <v>8</v>
      </c>
      <c r="J18" s="535">
        <v>9</v>
      </c>
      <c r="K18" s="535">
        <v>10</v>
      </c>
      <c r="L18" s="535">
        <v>11</v>
      </c>
      <c r="M18" s="535">
        <v>12</v>
      </c>
      <c r="N18" s="536">
        <v>13</v>
      </c>
    </row>
    <row r="19" spans="1:16" ht="37.5" customHeight="1" x14ac:dyDescent="0.25">
      <c r="A19" s="537" t="s">
        <v>501</v>
      </c>
      <c r="B19" s="538">
        <v>113711000</v>
      </c>
      <c r="C19" s="539">
        <v>8606667</v>
      </c>
      <c r="D19" s="540">
        <v>8662870</v>
      </c>
      <c r="E19" s="540">
        <v>8342284</v>
      </c>
      <c r="F19" s="540"/>
      <c r="G19" s="540"/>
      <c r="H19" s="540"/>
      <c r="I19" s="540"/>
      <c r="J19" s="540"/>
      <c r="K19" s="540"/>
      <c r="L19" s="540"/>
      <c r="M19" s="540"/>
      <c r="N19" s="541"/>
      <c r="P19" s="542"/>
    </row>
    <row r="20" spans="1:16" ht="23.25" customHeight="1" thickBot="1" x14ac:dyDescent="0.25">
      <c r="A20" s="543"/>
      <c r="B20" s="544"/>
      <c r="C20" s="545"/>
      <c r="D20" s="546"/>
      <c r="E20" s="546"/>
      <c r="F20" s="546"/>
      <c r="G20" s="546"/>
      <c r="H20" s="546"/>
      <c r="I20" s="546"/>
      <c r="J20" s="546"/>
      <c r="K20" s="546"/>
      <c r="L20" s="546"/>
      <c r="M20" s="546"/>
      <c r="N20" s="547"/>
    </row>
    <row r="21" spans="1:16" x14ac:dyDescent="0.2">
      <c r="P21" s="542"/>
    </row>
    <row r="23" spans="1:16" x14ac:dyDescent="0.2">
      <c r="A23" s="550"/>
    </row>
  </sheetData>
  <printOptions horizontalCentered="1"/>
  <pageMargins left="0" right="0" top="1.5748031496062993" bottom="0" header="0" footer="0"/>
  <pageSetup paperSize="9" scale="47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activeCell="C41" sqref="C41"/>
    </sheetView>
  </sheetViews>
  <sheetFormatPr defaultRowHeight="12.75" x14ac:dyDescent="0.2"/>
  <cols>
    <col min="1" max="1" width="24" style="515" customWidth="1"/>
    <col min="2" max="2" width="19.28515625" style="515" customWidth="1"/>
    <col min="3" max="3" width="21.7109375" style="515" customWidth="1"/>
    <col min="4" max="4" width="17.28515625" style="515" customWidth="1"/>
    <col min="5" max="5" width="20.7109375" style="515" customWidth="1"/>
    <col min="6" max="6" width="19.5703125" style="515" customWidth="1"/>
    <col min="7" max="7" width="22.28515625" style="515" customWidth="1"/>
    <col min="8" max="8" width="21.28515625" style="515" customWidth="1"/>
    <col min="9" max="256" width="9.140625" style="515"/>
    <col min="257" max="257" width="24" style="515" customWidth="1"/>
    <col min="258" max="258" width="19.28515625" style="515" customWidth="1"/>
    <col min="259" max="259" width="21.7109375" style="515" customWidth="1"/>
    <col min="260" max="260" width="17.28515625" style="515" customWidth="1"/>
    <col min="261" max="261" width="20.7109375" style="515" customWidth="1"/>
    <col min="262" max="262" width="19.5703125" style="515" customWidth="1"/>
    <col min="263" max="263" width="22.28515625" style="515" customWidth="1"/>
    <col min="264" max="264" width="21.28515625" style="515" customWidth="1"/>
    <col min="265" max="512" width="9.140625" style="515"/>
    <col min="513" max="513" width="24" style="515" customWidth="1"/>
    <col min="514" max="514" width="19.28515625" style="515" customWidth="1"/>
    <col min="515" max="515" width="21.7109375" style="515" customWidth="1"/>
    <col min="516" max="516" width="17.28515625" style="515" customWidth="1"/>
    <col min="517" max="517" width="20.7109375" style="515" customWidth="1"/>
    <col min="518" max="518" width="19.5703125" style="515" customWidth="1"/>
    <col min="519" max="519" width="22.28515625" style="515" customWidth="1"/>
    <col min="520" max="520" width="21.28515625" style="515" customWidth="1"/>
    <col min="521" max="768" width="9.140625" style="515"/>
    <col min="769" max="769" width="24" style="515" customWidth="1"/>
    <col min="770" max="770" width="19.28515625" style="515" customWidth="1"/>
    <col min="771" max="771" width="21.7109375" style="515" customWidth="1"/>
    <col min="772" max="772" width="17.28515625" style="515" customWidth="1"/>
    <col min="773" max="773" width="20.7109375" style="515" customWidth="1"/>
    <col min="774" max="774" width="19.5703125" style="515" customWidth="1"/>
    <col min="775" max="775" width="22.28515625" style="515" customWidth="1"/>
    <col min="776" max="776" width="21.28515625" style="515" customWidth="1"/>
    <col min="777" max="1024" width="9.140625" style="515"/>
    <col min="1025" max="1025" width="24" style="515" customWidth="1"/>
    <col min="1026" max="1026" width="19.28515625" style="515" customWidth="1"/>
    <col min="1027" max="1027" width="21.7109375" style="515" customWidth="1"/>
    <col min="1028" max="1028" width="17.28515625" style="515" customWidth="1"/>
    <col min="1029" max="1029" width="20.7109375" style="515" customWidth="1"/>
    <col min="1030" max="1030" width="19.5703125" style="515" customWidth="1"/>
    <col min="1031" max="1031" width="22.28515625" style="515" customWidth="1"/>
    <col min="1032" max="1032" width="21.28515625" style="515" customWidth="1"/>
    <col min="1033" max="1280" width="9.140625" style="515"/>
    <col min="1281" max="1281" width="24" style="515" customWidth="1"/>
    <col min="1282" max="1282" width="19.28515625" style="515" customWidth="1"/>
    <col min="1283" max="1283" width="21.7109375" style="515" customWidth="1"/>
    <col min="1284" max="1284" width="17.28515625" style="515" customWidth="1"/>
    <col min="1285" max="1285" width="20.7109375" style="515" customWidth="1"/>
    <col min="1286" max="1286" width="19.5703125" style="515" customWidth="1"/>
    <col min="1287" max="1287" width="22.28515625" style="515" customWidth="1"/>
    <col min="1288" max="1288" width="21.28515625" style="515" customWidth="1"/>
    <col min="1289" max="1536" width="9.140625" style="515"/>
    <col min="1537" max="1537" width="24" style="515" customWidth="1"/>
    <col min="1538" max="1538" width="19.28515625" style="515" customWidth="1"/>
    <col min="1539" max="1539" width="21.7109375" style="515" customWidth="1"/>
    <col min="1540" max="1540" width="17.28515625" style="515" customWidth="1"/>
    <col min="1541" max="1541" width="20.7109375" style="515" customWidth="1"/>
    <col min="1542" max="1542" width="19.5703125" style="515" customWidth="1"/>
    <col min="1543" max="1543" width="22.28515625" style="515" customWidth="1"/>
    <col min="1544" max="1544" width="21.28515625" style="515" customWidth="1"/>
    <col min="1545" max="1792" width="9.140625" style="515"/>
    <col min="1793" max="1793" width="24" style="515" customWidth="1"/>
    <col min="1794" max="1794" width="19.28515625" style="515" customWidth="1"/>
    <col min="1795" max="1795" width="21.7109375" style="515" customWidth="1"/>
    <col min="1796" max="1796" width="17.28515625" style="515" customWidth="1"/>
    <col min="1797" max="1797" width="20.7109375" style="515" customWidth="1"/>
    <col min="1798" max="1798" width="19.5703125" style="515" customWidth="1"/>
    <col min="1799" max="1799" width="22.28515625" style="515" customWidth="1"/>
    <col min="1800" max="1800" width="21.28515625" style="515" customWidth="1"/>
    <col min="1801" max="2048" width="9.140625" style="515"/>
    <col min="2049" max="2049" width="24" style="515" customWidth="1"/>
    <col min="2050" max="2050" width="19.28515625" style="515" customWidth="1"/>
    <col min="2051" max="2051" width="21.7109375" style="515" customWidth="1"/>
    <col min="2052" max="2052" width="17.28515625" style="515" customWidth="1"/>
    <col min="2053" max="2053" width="20.7109375" style="515" customWidth="1"/>
    <col min="2054" max="2054" width="19.5703125" style="515" customWidth="1"/>
    <col min="2055" max="2055" width="22.28515625" style="515" customWidth="1"/>
    <col min="2056" max="2056" width="21.28515625" style="515" customWidth="1"/>
    <col min="2057" max="2304" width="9.140625" style="515"/>
    <col min="2305" max="2305" width="24" style="515" customWidth="1"/>
    <col min="2306" max="2306" width="19.28515625" style="515" customWidth="1"/>
    <col min="2307" max="2307" width="21.7109375" style="515" customWidth="1"/>
    <col min="2308" max="2308" width="17.28515625" style="515" customWidth="1"/>
    <col min="2309" max="2309" width="20.7109375" style="515" customWidth="1"/>
    <col min="2310" max="2310" width="19.5703125" style="515" customWidth="1"/>
    <col min="2311" max="2311" width="22.28515625" style="515" customWidth="1"/>
    <col min="2312" max="2312" width="21.28515625" style="515" customWidth="1"/>
    <col min="2313" max="2560" width="9.140625" style="515"/>
    <col min="2561" max="2561" width="24" style="515" customWidth="1"/>
    <col min="2562" max="2562" width="19.28515625" style="515" customWidth="1"/>
    <col min="2563" max="2563" width="21.7109375" style="515" customWidth="1"/>
    <col min="2564" max="2564" width="17.28515625" style="515" customWidth="1"/>
    <col min="2565" max="2565" width="20.7109375" style="515" customWidth="1"/>
    <col min="2566" max="2566" width="19.5703125" style="515" customWidth="1"/>
    <col min="2567" max="2567" width="22.28515625" style="515" customWidth="1"/>
    <col min="2568" max="2568" width="21.28515625" style="515" customWidth="1"/>
    <col min="2569" max="2816" width="9.140625" style="515"/>
    <col min="2817" max="2817" width="24" style="515" customWidth="1"/>
    <col min="2818" max="2818" width="19.28515625" style="515" customWidth="1"/>
    <col min="2819" max="2819" width="21.7109375" style="515" customWidth="1"/>
    <col min="2820" max="2820" width="17.28515625" style="515" customWidth="1"/>
    <col min="2821" max="2821" width="20.7109375" style="515" customWidth="1"/>
    <col min="2822" max="2822" width="19.5703125" style="515" customWidth="1"/>
    <col min="2823" max="2823" width="22.28515625" style="515" customWidth="1"/>
    <col min="2824" max="2824" width="21.28515625" style="515" customWidth="1"/>
    <col min="2825" max="3072" width="9.140625" style="515"/>
    <col min="3073" max="3073" width="24" style="515" customWidth="1"/>
    <col min="3074" max="3074" width="19.28515625" style="515" customWidth="1"/>
    <col min="3075" max="3075" width="21.7109375" style="515" customWidth="1"/>
    <col min="3076" max="3076" width="17.28515625" style="515" customWidth="1"/>
    <col min="3077" max="3077" width="20.7109375" style="515" customWidth="1"/>
    <col min="3078" max="3078" width="19.5703125" style="515" customWidth="1"/>
    <col min="3079" max="3079" width="22.28515625" style="515" customWidth="1"/>
    <col min="3080" max="3080" width="21.28515625" style="515" customWidth="1"/>
    <col min="3081" max="3328" width="9.140625" style="515"/>
    <col min="3329" max="3329" width="24" style="515" customWidth="1"/>
    <col min="3330" max="3330" width="19.28515625" style="515" customWidth="1"/>
    <col min="3331" max="3331" width="21.7109375" style="515" customWidth="1"/>
    <col min="3332" max="3332" width="17.28515625" style="515" customWidth="1"/>
    <col min="3333" max="3333" width="20.7109375" style="515" customWidth="1"/>
    <col min="3334" max="3334" width="19.5703125" style="515" customWidth="1"/>
    <col min="3335" max="3335" width="22.28515625" style="515" customWidth="1"/>
    <col min="3336" max="3336" width="21.28515625" style="515" customWidth="1"/>
    <col min="3337" max="3584" width="9.140625" style="515"/>
    <col min="3585" max="3585" width="24" style="515" customWidth="1"/>
    <col min="3586" max="3586" width="19.28515625" style="515" customWidth="1"/>
    <col min="3587" max="3587" width="21.7109375" style="515" customWidth="1"/>
    <col min="3588" max="3588" width="17.28515625" style="515" customWidth="1"/>
    <col min="3589" max="3589" width="20.7109375" style="515" customWidth="1"/>
    <col min="3590" max="3590" width="19.5703125" style="515" customWidth="1"/>
    <col min="3591" max="3591" width="22.28515625" style="515" customWidth="1"/>
    <col min="3592" max="3592" width="21.28515625" style="515" customWidth="1"/>
    <col min="3593" max="3840" width="9.140625" style="515"/>
    <col min="3841" max="3841" width="24" style="515" customWidth="1"/>
    <col min="3842" max="3842" width="19.28515625" style="515" customWidth="1"/>
    <col min="3843" max="3843" width="21.7109375" style="515" customWidth="1"/>
    <col min="3844" max="3844" width="17.28515625" style="515" customWidth="1"/>
    <col min="3845" max="3845" width="20.7109375" style="515" customWidth="1"/>
    <col min="3846" max="3846" width="19.5703125" style="515" customWidth="1"/>
    <col min="3847" max="3847" width="22.28515625" style="515" customWidth="1"/>
    <col min="3848" max="3848" width="21.28515625" style="515" customWidth="1"/>
    <col min="3849" max="4096" width="9.140625" style="515"/>
    <col min="4097" max="4097" width="24" style="515" customWidth="1"/>
    <col min="4098" max="4098" width="19.28515625" style="515" customWidth="1"/>
    <col min="4099" max="4099" width="21.7109375" style="515" customWidth="1"/>
    <col min="4100" max="4100" width="17.28515625" style="515" customWidth="1"/>
    <col min="4101" max="4101" width="20.7109375" style="515" customWidth="1"/>
    <col min="4102" max="4102" width="19.5703125" style="515" customWidth="1"/>
    <col min="4103" max="4103" width="22.28515625" style="515" customWidth="1"/>
    <col min="4104" max="4104" width="21.28515625" style="515" customWidth="1"/>
    <col min="4105" max="4352" width="9.140625" style="515"/>
    <col min="4353" max="4353" width="24" style="515" customWidth="1"/>
    <col min="4354" max="4354" width="19.28515625" style="515" customWidth="1"/>
    <col min="4355" max="4355" width="21.7109375" style="515" customWidth="1"/>
    <col min="4356" max="4356" width="17.28515625" style="515" customWidth="1"/>
    <col min="4357" max="4357" width="20.7109375" style="515" customWidth="1"/>
    <col min="4358" max="4358" width="19.5703125" style="515" customWidth="1"/>
    <col min="4359" max="4359" width="22.28515625" style="515" customWidth="1"/>
    <col min="4360" max="4360" width="21.28515625" style="515" customWidth="1"/>
    <col min="4361" max="4608" width="9.140625" style="515"/>
    <col min="4609" max="4609" width="24" style="515" customWidth="1"/>
    <col min="4610" max="4610" width="19.28515625" style="515" customWidth="1"/>
    <col min="4611" max="4611" width="21.7109375" style="515" customWidth="1"/>
    <col min="4612" max="4612" width="17.28515625" style="515" customWidth="1"/>
    <col min="4613" max="4613" width="20.7109375" style="515" customWidth="1"/>
    <col min="4614" max="4614" width="19.5703125" style="515" customWidth="1"/>
    <col min="4615" max="4615" width="22.28515625" style="515" customWidth="1"/>
    <col min="4616" max="4616" width="21.28515625" style="515" customWidth="1"/>
    <col min="4617" max="4864" width="9.140625" style="515"/>
    <col min="4865" max="4865" width="24" style="515" customWidth="1"/>
    <col min="4866" max="4866" width="19.28515625" style="515" customWidth="1"/>
    <col min="4867" max="4867" width="21.7109375" style="515" customWidth="1"/>
    <col min="4868" max="4868" width="17.28515625" style="515" customWidth="1"/>
    <col min="4869" max="4869" width="20.7109375" style="515" customWidth="1"/>
    <col min="4870" max="4870" width="19.5703125" style="515" customWidth="1"/>
    <col min="4871" max="4871" width="22.28515625" style="515" customWidth="1"/>
    <col min="4872" max="4872" width="21.28515625" style="515" customWidth="1"/>
    <col min="4873" max="5120" width="9.140625" style="515"/>
    <col min="5121" max="5121" width="24" style="515" customWidth="1"/>
    <col min="5122" max="5122" width="19.28515625" style="515" customWidth="1"/>
    <col min="5123" max="5123" width="21.7109375" style="515" customWidth="1"/>
    <col min="5124" max="5124" width="17.28515625" style="515" customWidth="1"/>
    <col min="5125" max="5125" width="20.7109375" style="515" customWidth="1"/>
    <col min="5126" max="5126" width="19.5703125" style="515" customWidth="1"/>
    <col min="5127" max="5127" width="22.28515625" style="515" customWidth="1"/>
    <col min="5128" max="5128" width="21.28515625" style="515" customWidth="1"/>
    <col min="5129" max="5376" width="9.140625" style="515"/>
    <col min="5377" max="5377" width="24" style="515" customWidth="1"/>
    <col min="5378" max="5378" width="19.28515625" style="515" customWidth="1"/>
    <col min="5379" max="5379" width="21.7109375" style="515" customWidth="1"/>
    <col min="5380" max="5380" width="17.28515625" style="515" customWidth="1"/>
    <col min="5381" max="5381" width="20.7109375" style="515" customWidth="1"/>
    <col min="5382" max="5382" width="19.5703125" style="515" customWidth="1"/>
    <col min="5383" max="5383" width="22.28515625" style="515" customWidth="1"/>
    <col min="5384" max="5384" width="21.28515625" style="515" customWidth="1"/>
    <col min="5385" max="5632" width="9.140625" style="515"/>
    <col min="5633" max="5633" width="24" style="515" customWidth="1"/>
    <col min="5634" max="5634" width="19.28515625" style="515" customWidth="1"/>
    <col min="5635" max="5635" width="21.7109375" style="515" customWidth="1"/>
    <col min="5636" max="5636" width="17.28515625" style="515" customWidth="1"/>
    <col min="5637" max="5637" width="20.7109375" style="515" customWidth="1"/>
    <col min="5638" max="5638" width="19.5703125" style="515" customWidth="1"/>
    <col min="5639" max="5639" width="22.28515625" style="515" customWidth="1"/>
    <col min="5640" max="5640" width="21.28515625" style="515" customWidth="1"/>
    <col min="5641" max="5888" width="9.140625" style="515"/>
    <col min="5889" max="5889" width="24" style="515" customWidth="1"/>
    <col min="5890" max="5890" width="19.28515625" style="515" customWidth="1"/>
    <col min="5891" max="5891" width="21.7109375" style="515" customWidth="1"/>
    <col min="5892" max="5892" width="17.28515625" style="515" customWidth="1"/>
    <col min="5893" max="5893" width="20.7109375" style="515" customWidth="1"/>
    <col min="5894" max="5894" width="19.5703125" style="515" customWidth="1"/>
    <col min="5895" max="5895" width="22.28515625" style="515" customWidth="1"/>
    <col min="5896" max="5896" width="21.28515625" style="515" customWidth="1"/>
    <col min="5897" max="6144" width="9.140625" style="515"/>
    <col min="6145" max="6145" width="24" style="515" customWidth="1"/>
    <col min="6146" max="6146" width="19.28515625" style="515" customWidth="1"/>
    <col min="6147" max="6147" width="21.7109375" style="515" customWidth="1"/>
    <col min="6148" max="6148" width="17.28515625" style="515" customWidth="1"/>
    <col min="6149" max="6149" width="20.7109375" style="515" customWidth="1"/>
    <col min="6150" max="6150" width="19.5703125" style="515" customWidth="1"/>
    <col min="6151" max="6151" width="22.28515625" style="515" customWidth="1"/>
    <col min="6152" max="6152" width="21.28515625" style="515" customWidth="1"/>
    <col min="6153" max="6400" width="9.140625" style="515"/>
    <col min="6401" max="6401" width="24" style="515" customWidth="1"/>
    <col min="6402" max="6402" width="19.28515625" style="515" customWidth="1"/>
    <col min="6403" max="6403" width="21.7109375" style="515" customWidth="1"/>
    <col min="6404" max="6404" width="17.28515625" style="515" customWidth="1"/>
    <col min="6405" max="6405" width="20.7109375" style="515" customWidth="1"/>
    <col min="6406" max="6406" width="19.5703125" style="515" customWidth="1"/>
    <col min="6407" max="6407" width="22.28515625" style="515" customWidth="1"/>
    <col min="6408" max="6408" width="21.28515625" style="515" customWidth="1"/>
    <col min="6409" max="6656" width="9.140625" style="515"/>
    <col min="6657" max="6657" width="24" style="515" customWidth="1"/>
    <col min="6658" max="6658" width="19.28515625" style="515" customWidth="1"/>
    <col min="6659" max="6659" width="21.7109375" style="515" customWidth="1"/>
    <col min="6660" max="6660" width="17.28515625" style="515" customWidth="1"/>
    <col min="6661" max="6661" width="20.7109375" style="515" customWidth="1"/>
    <col min="6662" max="6662" width="19.5703125" style="515" customWidth="1"/>
    <col min="6663" max="6663" width="22.28515625" style="515" customWidth="1"/>
    <col min="6664" max="6664" width="21.28515625" style="515" customWidth="1"/>
    <col min="6665" max="6912" width="9.140625" style="515"/>
    <col min="6913" max="6913" width="24" style="515" customWidth="1"/>
    <col min="6914" max="6914" width="19.28515625" style="515" customWidth="1"/>
    <col min="6915" max="6915" width="21.7109375" style="515" customWidth="1"/>
    <col min="6916" max="6916" width="17.28515625" style="515" customWidth="1"/>
    <col min="6917" max="6917" width="20.7109375" style="515" customWidth="1"/>
    <col min="6918" max="6918" width="19.5703125" style="515" customWidth="1"/>
    <col min="6919" max="6919" width="22.28515625" style="515" customWidth="1"/>
    <col min="6920" max="6920" width="21.28515625" style="515" customWidth="1"/>
    <col min="6921" max="7168" width="9.140625" style="515"/>
    <col min="7169" max="7169" width="24" style="515" customWidth="1"/>
    <col min="7170" max="7170" width="19.28515625" style="515" customWidth="1"/>
    <col min="7171" max="7171" width="21.7109375" style="515" customWidth="1"/>
    <col min="7172" max="7172" width="17.28515625" style="515" customWidth="1"/>
    <col min="7173" max="7173" width="20.7109375" style="515" customWidth="1"/>
    <col min="7174" max="7174" width="19.5703125" style="515" customWidth="1"/>
    <col min="7175" max="7175" width="22.28515625" style="515" customWidth="1"/>
    <col min="7176" max="7176" width="21.28515625" style="515" customWidth="1"/>
    <col min="7177" max="7424" width="9.140625" style="515"/>
    <col min="7425" max="7425" width="24" style="515" customWidth="1"/>
    <col min="7426" max="7426" width="19.28515625" style="515" customWidth="1"/>
    <col min="7427" max="7427" width="21.7109375" style="515" customWidth="1"/>
    <col min="7428" max="7428" width="17.28515625" style="515" customWidth="1"/>
    <col min="7429" max="7429" width="20.7109375" style="515" customWidth="1"/>
    <col min="7430" max="7430" width="19.5703125" style="515" customWidth="1"/>
    <col min="7431" max="7431" width="22.28515625" style="515" customWidth="1"/>
    <col min="7432" max="7432" width="21.28515625" style="515" customWidth="1"/>
    <col min="7433" max="7680" width="9.140625" style="515"/>
    <col min="7681" max="7681" width="24" style="515" customWidth="1"/>
    <col min="7682" max="7682" width="19.28515625" style="515" customWidth="1"/>
    <col min="7683" max="7683" width="21.7109375" style="515" customWidth="1"/>
    <col min="7684" max="7684" width="17.28515625" style="515" customWidth="1"/>
    <col min="7685" max="7685" width="20.7109375" style="515" customWidth="1"/>
    <col min="7686" max="7686" width="19.5703125" style="515" customWidth="1"/>
    <col min="7687" max="7687" width="22.28515625" style="515" customWidth="1"/>
    <col min="7688" max="7688" width="21.28515625" style="515" customWidth="1"/>
    <col min="7689" max="7936" width="9.140625" style="515"/>
    <col min="7937" max="7937" width="24" style="515" customWidth="1"/>
    <col min="7938" max="7938" width="19.28515625" style="515" customWidth="1"/>
    <col min="7939" max="7939" width="21.7109375" style="515" customWidth="1"/>
    <col min="7940" max="7940" width="17.28515625" style="515" customWidth="1"/>
    <col min="7941" max="7941" width="20.7109375" style="515" customWidth="1"/>
    <col min="7942" max="7942" width="19.5703125" style="515" customWidth="1"/>
    <col min="7943" max="7943" width="22.28515625" style="515" customWidth="1"/>
    <col min="7944" max="7944" width="21.28515625" style="515" customWidth="1"/>
    <col min="7945" max="8192" width="9.140625" style="515"/>
    <col min="8193" max="8193" width="24" style="515" customWidth="1"/>
    <col min="8194" max="8194" width="19.28515625" style="515" customWidth="1"/>
    <col min="8195" max="8195" width="21.7109375" style="515" customWidth="1"/>
    <col min="8196" max="8196" width="17.28515625" style="515" customWidth="1"/>
    <col min="8197" max="8197" width="20.7109375" style="515" customWidth="1"/>
    <col min="8198" max="8198" width="19.5703125" style="515" customWidth="1"/>
    <col min="8199" max="8199" width="22.28515625" style="515" customWidth="1"/>
    <col min="8200" max="8200" width="21.28515625" style="515" customWidth="1"/>
    <col min="8201" max="8448" width="9.140625" style="515"/>
    <col min="8449" max="8449" width="24" style="515" customWidth="1"/>
    <col min="8450" max="8450" width="19.28515625" style="515" customWidth="1"/>
    <col min="8451" max="8451" width="21.7109375" style="515" customWidth="1"/>
    <col min="8452" max="8452" width="17.28515625" style="515" customWidth="1"/>
    <col min="8453" max="8453" width="20.7109375" style="515" customWidth="1"/>
    <col min="8454" max="8454" width="19.5703125" style="515" customWidth="1"/>
    <col min="8455" max="8455" width="22.28515625" style="515" customWidth="1"/>
    <col min="8456" max="8456" width="21.28515625" style="515" customWidth="1"/>
    <col min="8457" max="8704" width="9.140625" style="515"/>
    <col min="8705" max="8705" width="24" style="515" customWidth="1"/>
    <col min="8706" max="8706" width="19.28515625" style="515" customWidth="1"/>
    <col min="8707" max="8707" width="21.7109375" style="515" customWidth="1"/>
    <col min="8708" max="8708" width="17.28515625" style="515" customWidth="1"/>
    <col min="8709" max="8709" width="20.7109375" style="515" customWidth="1"/>
    <col min="8710" max="8710" width="19.5703125" style="515" customWidth="1"/>
    <col min="8711" max="8711" width="22.28515625" style="515" customWidth="1"/>
    <col min="8712" max="8712" width="21.28515625" style="515" customWidth="1"/>
    <col min="8713" max="8960" width="9.140625" style="515"/>
    <col min="8961" max="8961" width="24" style="515" customWidth="1"/>
    <col min="8962" max="8962" width="19.28515625" style="515" customWidth="1"/>
    <col min="8963" max="8963" width="21.7109375" style="515" customWidth="1"/>
    <col min="8964" max="8964" width="17.28515625" style="515" customWidth="1"/>
    <col min="8965" max="8965" width="20.7109375" style="515" customWidth="1"/>
    <col min="8966" max="8966" width="19.5703125" style="515" customWidth="1"/>
    <col min="8967" max="8967" width="22.28515625" style="515" customWidth="1"/>
    <col min="8968" max="8968" width="21.28515625" style="515" customWidth="1"/>
    <col min="8969" max="9216" width="9.140625" style="515"/>
    <col min="9217" max="9217" width="24" style="515" customWidth="1"/>
    <col min="9218" max="9218" width="19.28515625" style="515" customWidth="1"/>
    <col min="9219" max="9219" width="21.7109375" style="515" customWidth="1"/>
    <col min="9220" max="9220" width="17.28515625" style="515" customWidth="1"/>
    <col min="9221" max="9221" width="20.7109375" style="515" customWidth="1"/>
    <col min="9222" max="9222" width="19.5703125" style="515" customWidth="1"/>
    <col min="9223" max="9223" width="22.28515625" style="515" customWidth="1"/>
    <col min="9224" max="9224" width="21.28515625" style="515" customWidth="1"/>
    <col min="9225" max="9472" width="9.140625" style="515"/>
    <col min="9473" max="9473" width="24" style="515" customWidth="1"/>
    <col min="9474" max="9474" width="19.28515625" style="515" customWidth="1"/>
    <col min="9475" max="9475" width="21.7109375" style="515" customWidth="1"/>
    <col min="9476" max="9476" width="17.28515625" style="515" customWidth="1"/>
    <col min="9477" max="9477" width="20.7109375" style="515" customWidth="1"/>
    <col min="9478" max="9478" width="19.5703125" style="515" customWidth="1"/>
    <col min="9479" max="9479" width="22.28515625" style="515" customWidth="1"/>
    <col min="9480" max="9480" width="21.28515625" style="515" customWidth="1"/>
    <col min="9481" max="9728" width="9.140625" style="515"/>
    <col min="9729" max="9729" width="24" style="515" customWidth="1"/>
    <col min="9730" max="9730" width="19.28515625" style="515" customWidth="1"/>
    <col min="9731" max="9731" width="21.7109375" style="515" customWidth="1"/>
    <col min="9732" max="9732" width="17.28515625" style="515" customWidth="1"/>
    <col min="9733" max="9733" width="20.7109375" style="515" customWidth="1"/>
    <col min="9734" max="9734" width="19.5703125" style="515" customWidth="1"/>
    <col min="9735" max="9735" width="22.28515625" style="515" customWidth="1"/>
    <col min="9736" max="9736" width="21.28515625" style="515" customWidth="1"/>
    <col min="9737" max="9984" width="9.140625" style="515"/>
    <col min="9985" max="9985" width="24" style="515" customWidth="1"/>
    <col min="9986" max="9986" width="19.28515625" style="515" customWidth="1"/>
    <col min="9987" max="9987" width="21.7109375" style="515" customWidth="1"/>
    <col min="9988" max="9988" width="17.28515625" style="515" customWidth="1"/>
    <col min="9989" max="9989" width="20.7109375" style="515" customWidth="1"/>
    <col min="9990" max="9990" width="19.5703125" style="515" customWidth="1"/>
    <col min="9991" max="9991" width="22.28515625" style="515" customWidth="1"/>
    <col min="9992" max="9992" width="21.28515625" style="515" customWidth="1"/>
    <col min="9993" max="10240" width="9.140625" style="515"/>
    <col min="10241" max="10241" width="24" style="515" customWidth="1"/>
    <col min="10242" max="10242" width="19.28515625" style="515" customWidth="1"/>
    <col min="10243" max="10243" width="21.7109375" style="515" customWidth="1"/>
    <col min="10244" max="10244" width="17.28515625" style="515" customWidth="1"/>
    <col min="10245" max="10245" width="20.7109375" style="515" customWidth="1"/>
    <col min="10246" max="10246" width="19.5703125" style="515" customWidth="1"/>
    <col min="10247" max="10247" width="22.28515625" style="515" customWidth="1"/>
    <col min="10248" max="10248" width="21.28515625" style="515" customWidth="1"/>
    <col min="10249" max="10496" width="9.140625" style="515"/>
    <col min="10497" max="10497" width="24" style="515" customWidth="1"/>
    <col min="10498" max="10498" width="19.28515625" style="515" customWidth="1"/>
    <col min="10499" max="10499" width="21.7109375" style="515" customWidth="1"/>
    <col min="10500" max="10500" width="17.28515625" style="515" customWidth="1"/>
    <col min="10501" max="10501" width="20.7109375" style="515" customWidth="1"/>
    <col min="10502" max="10502" width="19.5703125" style="515" customWidth="1"/>
    <col min="10503" max="10503" width="22.28515625" style="515" customWidth="1"/>
    <col min="10504" max="10504" width="21.28515625" style="515" customWidth="1"/>
    <col min="10505" max="10752" width="9.140625" style="515"/>
    <col min="10753" max="10753" width="24" style="515" customWidth="1"/>
    <col min="10754" max="10754" width="19.28515625" style="515" customWidth="1"/>
    <col min="10755" max="10755" width="21.7109375" style="515" customWidth="1"/>
    <col min="10756" max="10756" width="17.28515625" style="515" customWidth="1"/>
    <col min="10757" max="10757" width="20.7109375" style="515" customWidth="1"/>
    <col min="10758" max="10758" width="19.5703125" style="515" customWidth="1"/>
    <col min="10759" max="10759" width="22.28515625" style="515" customWidth="1"/>
    <col min="10760" max="10760" width="21.28515625" style="515" customWidth="1"/>
    <col min="10761" max="11008" width="9.140625" style="515"/>
    <col min="11009" max="11009" width="24" style="515" customWidth="1"/>
    <col min="11010" max="11010" width="19.28515625" style="515" customWidth="1"/>
    <col min="11011" max="11011" width="21.7109375" style="515" customWidth="1"/>
    <col min="11012" max="11012" width="17.28515625" style="515" customWidth="1"/>
    <col min="11013" max="11013" width="20.7109375" style="515" customWidth="1"/>
    <col min="11014" max="11014" width="19.5703125" style="515" customWidth="1"/>
    <col min="11015" max="11015" width="22.28515625" style="515" customWidth="1"/>
    <col min="11016" max="11016" width="21.28515625" style="515" customWidth="1"/>
    <col min="11017" max="11264" width="9.140625" style="515"/>
    <col min="11265" max="11265" width="24" style="515" customWidth="1"/>
    <col min="11266" max="11266" width="19.28515625" style="515" customWidth="1"/>
    <col min="11267" max="11267" width="21.7109375" style="515" customWidth="1"/>
    <col min="11268" max="11268" width="17.28515625" style="515" customWidth="1"/>
    <col min="11269" max="11269" width="20.7109375" style="515" customWidth="1"/>
    <col min="11270" max="11270" width="19.5703125" style="515" customWidth="1"/>
    <col min="11271" max="11271" width="22.28515625" style="515" customWidth="1"/>
    <col min="11272" max="11272" width="21.28515625" style="515" customWidth="1"/>
    <col min="11273" max="11520" width="9.140625" style="515"/>
    <col min="11521" max="11521" width="24" style="515" customWidth="1"/>
    <col min="11522" max="11522" width="19.28515625" style="515" customWidth="1"/>
    <col min="11523" max="11523" width="21.7109375" style="515" customWidth="1"/>
    <col min="11524" max="11524" width="17.28515625" style="515" customWidth="1"/>
    <col min="11525" max="11525" width="20.7109375" style="515" customWidth="1"/>
    <col min="11526" max="11526" width="19.5703125" style="515" customWidth="1"/>
    <col min="11527" max="11527" width="22.28515625" style="515" customWidth="1"/>
    <col min="11528" max="11528" width="21.28515625" style="515" customWidth="1"/>
    <col min="11529" max="11776" width="9.140625" style="515"/>
    <col min="11777" max="11777" width="24" style="515" customWidth="1"/>
    <col min="11778" max="11778" width="19.28515625" style="515" customWidth="1"/>
    <col min="11779" max="11779" width="21.7109375" style="515" customWidth="1"/>
    <col min="11780" max="11780" width="17.28515625" style="515" customWidth="1"/>
    <col min="11781" max="11781" width="20.7109375" style="515" customWidth="1"/>
    <col min="11782" max="11782" width="19.5703125" style="515" customWidth="1"/>
    <col min="11783" max="11783" width="22.28515625" style="515" customWidth="1"/>
    <col min="11784" max="11784" width="21.28515625" style="515" customWidth="1"/>
    <col min="11785" max="12032" width="9.140625" style="515"/>
    <col min="12033" max="12033" width="24" style="515" customWidth="1"/>
    <col min="12034" max="12034" width="19.28515625" style="515" customWidth="1"/>
    <col min="12035" max="12035" width="21.7109375" style="515" customWidth="1"/>
    <col min="12036" max="12036" width="17.28515625" style="515" customWidth="1"/>
    <col min="12037" max="12037" width="20.7109375" style="515" customWidth="1"/>
    <col min="12038" max="12038" width="19.5703125" style="515" customWidth="1"/>
    <col min="12039" max="12039" width="22.28515625" style="515" customWidth="1"/>
    <col min="12040" max="12040" width="21.28515625" style="515" customWidth="1"/>
    <col min="12041" max="12288" width="9.140625" style="515"/>
    <col min="12289" max="12289" width="24" style="515" customWidth="1"/>
    <col min="12290" max="12290" width="19.28515625" style="515" customWidth="1"/>
    <col min="12291" max="12291" width="21.7109375" style="515" customWidth="1"/>
    <col min="12292" max="12292" width="17.28515625" style="515" customWidth="1"/>
    <col min="12293" max="12293" width="20.7109375" style="515" customWidth="1"/>
    <col min="12294" max="12294" width="19.5703125" style="515" customWidth="1"/>
    <col min="12295" max="12295" width="22.28515625" style="515" customWidth="1"/>
    <col min="12296" max="12296" width="21.28515625" style="515" customWidth="1"/>
    <col min="12297" max="12544" width="9.140625" style="515"/>
    <col min="12545" max="12545" width="24" style="515" customWidth="1"/>
    <col min="12546" max="12546" width="19.28515625" style="515" customWidth="1"/>
    <col min="12547" max="12547" width="21.7109375" style="515" customWidth="1"/>
    <col min="12548" max="12548" width="17.28515625" style="515" customWidth="1"/>
    <col min="12549" max="12549" width="20.7109375" style="515" customWidth="1"/>
    <col min="12550" max="12550" width="19.5703125" style="515" customWidth="1"/>
    <col min="12551" max="12551" width="22.28515625" style="515" customWidth="1"/>
    <col min="12552" max="12552" width="21.28515625" style="515" customWidth="1"/>
    <col min="12553" max="12800" width="9.140625" style="515"/>
    <col min="12801" max="12801" width="24" style="515" customWidth="1"/>
    <col min="12802" max="12802" width="19.28515625" style="515" customWidth="1"/>
    <col min="12803" max="12803" width="21.7109375" style="515" customWidth="1"/>
    <col min="12804" max="12804" width="17.28515625" style="515" customWidth="1"/>
    <col min="12805" max="12805" width="20.7109375" style="515" customWidth="1"/>
    <col min="12806" max="12806" width="19.5703125" style="515" customWidth="1"/>
    <col min="12807" max="12807" width="22.28515625" style="515" customWidth="1"/>
    <col min="12808" max="12808" width="21.28515625" style="515" customWidth="1"/>
    <col min="12809" max="13056" width="9.140625" style="515"/>
    <col min="13057" max="13057" width="24" style="515" customWidth="1"/>
    <col min="13058" max="13058" width="19.28515625" style="515" customWidth="1"/>
    <col min="13059" max="13059" width="21.7109375" style="515" customWidth="1"/>
    <col min="13060" max="13060" width="17.28515625" style="515" customWidth="1"/>
    <col min="13061" max="13061" width="20.7109375" style="515" customWidth="1"/>
    <col min="13062" max="13062" width="19.5703125" style="515" customWidth="1"/>
    <col min="13063" max="13063" width="22.28515625" style="515" customWidth="1"/>
    <col min="13064" max="13064" width="21.28515625" style="515" customWidth="1"/>
    <col min="13065" max="13312" width="9.140625" style="515"/>
    <col min="13313" max="13313" width="24" style="515" customWidth="1"/>
    <col min="13314" max="13314" width="19.28515625" style="515" customWidth="1"/>
    <col min="13315" max="13315" width="21.7109375" style="515" customWidth="1"/>
    <col min="13316" max="13316" width="17.28515625" style="515" customWidth="1"/>
    <col min="13317" max="13317" width="20.7109375" style="515" customWidth="1"/>
    <col min="13318" max="13318" width="19.5703125" style="515" customWidth="1"/>
    <col min="13319" max="13319" width="22.28515625" style="515" customWidth="1"/>
    <col min="13320" max="13320" width="21.28515625" style="515" customWidth="1"/>
    <col min="13321" max="13568" width="9.140625" style="515"/>
    <col min="13569" max="13569" width="24" style="515" customWidth="1"/>
    <col min="13570" max="13570" width="19.28515625" style="515" customWidth="1"/>
    <col min="13571" max="13571" width="21.7109375" style="515" customWidth="1"/>
    <col min="13572" max="13572" width="17.28515625" style="515" customWidth="1"/>
    <col min="13573" max="13573" width="20.7109375" style="515" customWidth="1"/>
    <col min="13574" max="13574" width="19.5703125" style="515" customWidth="1"/>
    <col min="13575" max="13575" width="22.28515625" style="515" customWidth="1"/>
    <col min="13576" max="13576" width="21.28515625" style="515" customWidth="1"/>
    <col min="13577" max="13824" width="9.140625" style="515"/>
    <col min="13825" max="13825" width="24" style="515" customWidth="1"/>
    <col min="13826" max="13826" width="19.28515625" style="515" customWidth="1"/>
    <col min="13827" max="13827" width="21.7109375" style="515" customWidth="1"/>
    <col min="13828" max="13828" width="17.28515625" style="515" customWidth="1"/>
    <col min="13829" max="13829" width="20.7109375" style="515" customWidth="1"/>
    <col min="13830" max="13830" width="19.5703125" style="515" customWidth="1"/>
    <col min="13831" max="13831" width="22.28515625" style="515" customWidth="1"/>
    <col min="13832" max="13832" width="21.28515625" style="515" customWidth="1"/>
    <col min="13833" max="14080" width="9.140625" style="515"/>
    <col min="14081" max="14081" width="24" style="515" customWidth="1"/>
    <col min="14082" max="14082" width="19.28515625" style="515" customWidth="1"/>
    <col min="14083" max="14083" width="21.7109375" style="515" customWidth="1"/>
    <col min="14084" max="14084" width="17.28515625" style="515" customWidth="1"/>
    <col min="14085" max="14085" width="20.7109375" style="515" customWidth="1"/>
    <col min="14086" max="14086" width="19.5703125" style="515" customWidth="1"/>
    <col min="14087" max="14087" width="22.28515625" style="515" customWidth="1"/>
    <col min="14088" max="14088" width="21.28515625" style="515" customWidth="1"/>
    <col min="14089" max="14336" width="9.140625" style="515"/>
    <col min="14337" max="14337" width="24" style="515" customWidth="1"/>
    <col min="14338" max="14338" width="19.28515625" style="515" customWidth="1"/>
    <col min="14339" max="14339" width="21.7109375" style="515" customWidth="1"/>
    <col min="14340" max="14340" width="17.28515625" style="515" customWidth="1"/>
    <col min="14341" max="14341" width="20.7109375" style="515" customWidth="1"/>
    <col min="14342" max="14342" width="19.5703125" style="515" customWidth="1"/>
    <col min="14343" max="14343" width="22.28515625" style="515" customWidth="1"/>
    <col min="14344" max="14344" width="21.28515625" style="515" customWidth="1"/>
    <col min="14345" max="14592" width="9.140625" style="515"/>
    <col min="14593" max="14593" width="24" style="515" customWidth="1"/>
    <col min="14594" max="14594" width="19.28515625" style="515" customWidth="1"/>
    <col min="14595" max="14595" width="21.7109375" style="515" customWidth="1"/>
    <col min="14596" max="14596" width="17.28515625" style="515" customWidth="1"/>
    <col min="14597" max="14597" width="20.7109375" style="515" customWidth="1"/>
    <col min="14598" max="14598" width="19.5703125" style="515" customWidth="1"/>
    <col min="14599" max="14599" width="22.28515625" style="515" customWidth="1"/>
    <col min="14600" max="14600" width="21.28515625" style="515" customWidth="1"/>
    <col min="14601" max="14848" width="9.140625" style="515"/>
    <col min="14849" max="14849" width="24" style="515" customWidth="1"/>
    <col min="14850" max="14850" width="19.28515625" style="515" customWidth="1"/>
    <col min="14851" max="14851" width="21.7109375" style="515" customWidth="1"/>
    <col min="14852" max="14852" width="17.28515625" style="515" customWidth="1"/>
    <col min="14853" max="14853" width="20.7109375" style="515" customWidth="1"/>
    <col min="14854" max="14854" width="19.5703125" style="515" customWidth="1"/>
    <col min="14855" max="14855" width="22.28515625" style="515" customWidth="1"/>
    <col min="14856" max="14856" width="21.28515625" style="515" customWidth="1"/>
    <col min="14857" max="15104" width="9.140625" style="515"/>
    <col min="15105" max="15105" width="24" style="515" customWidth="1"/>
    <col min="15106" max="15106" width="19.28515625" style="515" customWidth="1"/>
    <col min="15107" max="15107" width="21.7109375" style="515" customWidth="1"/>
    <col min="15108" max="15108" width="17.28515625" style="515" customWidth="1"/>
    <col min="15109" max="15109" width="20.7109375" style="515" customWidth="1"/>
    <col min="15110" max="15110" width="19.5703125" style="515" customWidth="1"/>
    <col min="15111" max="15111" width="22.28515625" style="515" customWidth="1"/>
    <col min="15112" max="15112" width="21.28515625" style="515" customWidth="1"/>
    <col min="15113" max="15360" width="9.140625" style="515"/>
    <col min="15361" max="15361" width="24" style="515" customWidth="1"/>
    <col min="15362" max="15362" width="19.28515625" style="515" customWidth="1"/>
    <col min="15363" max="15363" width="21.7109375" style="515" customWidth="1"/>
    <col min="15364" max="15364" width="17.28515625" style="515" customWidth="1"/>
    <col min="15365" max="15365" width="20.7109375" style="515" customWidth="1"/>
    <col min="15366" max="15366" width="19.5703125" style="515" customWidth="1"/>
    <col min="15367" max="15367" width="22.28515625" style="515" customWidth="1"/>
    <col min="15368" max="15368" width="21.28515625" style="515" customWidth="1"/>
    <col min="15369" max="15616" width="9.140625" style="515"/>
    <col min="15617" max="15617" width="24" style="515" customWidth="1"/>
    <col min="15618" max="15618" width="19.28515625" style="515" customWidth="1"/>
    <col min="15619" max="15619" width="21.7109375" style="515" customWidth="1"/>
    <col min="15620" max="15620" width="17.28515625" style="515" customWidth="1"/>
    <col min="15621" max="15621" width="20.7109375" style="515" customWidth="1"/>
    <col min="15622" max="15622" width="19.5703125" style="515" customWidth="1"/>
    <col min="15623" max="15623" width="22.28515625" style="515" customWidth="1"/>
    <col min="15624" max="15624" width="21.28515625" style="515" customWidth="1"/>
    <col min="15625" max="15872" width="9.140625" style="515"/>
    <col min="15873" max="15873" width="24" style="515" customWidth="1"/>
    <col min="15874" max="15874" width="19.28515625" style="515" customWidth="1"/>
    <col min="15875" max="15875" width="21.7109375" style="515" customWidth="1"/>
    <col min="15876" max="15876" width="17.28515625" style="515" customWidth="1"/>
    <col min="15877" max="15877" width="20.7109375" style="515" customWidth="1"/>
    <col min="15878" max="15878" width="19.5703125" style="515" customWidth="1"/>
    <col min="15879" max="15879" width="22.28515625" style="515" customWidth="1"/>
    <col min="15880" max="15880" width="21.28515625" style="515" customWidth="1"/>
    <col min="15881" max="16128" width="9.140625" style="515"/>
    <col min="16129" max="16129" width="24" style="515" customWidth="1"/>
    <col min="16130" max="16130" width="19.28515625" style="515" customWidth="1"/>
    <col min="16131" max="16131" width="21.7109375" style="515" customWidth="1"/>
    <col min="16132" max="16132" width="17.28515625" style="515" customWidth="1"/>
    <col min="16133" max="16133" width="20.7109375" style="515" customWidth="1"/>
    <col min="16134" max="16134" width="19.5703125" style="515" customWidth="1"/>
    <col min="16135" max="16135" width="22.28515625" style="515" customWidth="1"/>
    <col min="16136" max="16136" width="21.28515625" style="515" customWidth="1"/>
    <col min="16137" max="16384" width="9.140625" style="515"/>
  </cols>
  <sheetData>
    <row r="4" spans="1:8" ht="20.25" x14ac:dyDescent="0.3">
      <c r="A4" s="512" t="s">
        <v>504</v>
      </c>
      <c r="B4" s="513"/>
      <c r="C4" s="513"/>
      <c r="D4" s="513"/>
      <c r="E4" s="513"/>
      <c r="F4" s="513"/>
      <c r="G4" s="513"/>
      <c r="H4" s="513"/>
    </row>
    <row r="7" spans="1:8" ht="15.75" thickBot="1" x14ac:dyDescent="0.25">
      <c r="C7" s="550"/>
      <c r="D7" s="551"/>
      <c r="E7" s="550"/>
      <c r="F7" s="550"/>
      <c r="G7" s="550"/>
      <c r="H7" s="517" t="s">
        <v>505</v>
      </c>
    </row>
    <row r="8" spans="1:8" ht="37.5" customHeight="1" x14ac:dyDescent="0.25">
      <c r="A8" s="519" t="s">
        <v>506</v>
      </c>
      <c r="B8" s="519" t="s">
        <v>507</v>
      </c>
      <c r="C8" s="552" t="s">
        <v>508</v>
      </c>
      <c r="D8" s="552" t="s">
        <v>509</v>
      </c>
      <c r="E8" s="519" t="s">
        <v>223</v>
      </c>
      <c r="F8" s="552" t="s">
        <v>510</v>
      </c>
      <c r="G8" s="519" t="s">
        <v>510</v>
      </c>
      <c r="H8" s="519" t="s">
        <v>511</v>
      </c>
    </row>
    <row r="9" spans="1:8" ht="36.75" customHeight="1" x14ac:dyDescent="0.25">
      <c r="A9" s="524"/>
      <c r="B9" s="553" t="s">
        <v>512</v>
      </c>
      <c r="C9" s="553" t="s">
        <v>513</v>
      </c>
      <c r="D9" s="553" t="s">
        <v>514</v>
      </c>
      <c r="E9" s="553" t="s">
        <v>515</v>
      </c>
      <c r="F9" s="553" t="s">
        <v>516</v>
      </c>
      <c r="G9" s="553" t="s">
        <v>517</v>
      </c>
      <c r="H9" s="554" t="s">
        <v>518</v>
      </c>
    </row>
    <row r="10" spans="1:8" ht="36.75" customHeight="1" thickBot="1" x14ac:dyDescent="0.3">
      <c r="A10" s="524"/>
      <c r="B10" s="553" t="s">
        <v>519</v>
      </c>
      <c r="C10" s="553" t="s">
        <v>520</v>
      </c>
      <c r="D10" s="554"/>
      <c r="E10" s="554"/>
      <c r="F10" s="554"/>
      <c r="G10" s="553" t="s">
        <v>521</v>
      </c>
      <c r="H10" s="554"/>
    </row>
    <row r="11" spans="1:8" ht="13.5" thickBot="1" x14ac:dyDescent="0.25">
      <c r="A11" s="533" t="s">
        <v>0</v>
      </c>
      <c r="B11" s="533">
        <v>1</v>
      </c>
      <c r="C11" s="533">
        <v>2</v>
      </c>
      <c r="D11" s="533">
        <v>3</v>
      </c>
      <c r="E11" s="533">
        <v>4</v>
      </c>
      <c r="F11" s="533">
        <v>5</v>
      </c>
      <c r="G11" s="533">
        <v>6</v>
      </c>
      <c r="H11" s="533">
        <v>7</v>
      </c>
    </row>
    <row r="12" spans="1:8" ht="51.75" customHeight="1" x14ac:dyDescent="0.25">
      <c r="A12" s="555" t="s">
        <v>501</v>
      </c>
      <c r="B12" s="538">
        <v>113711000</v>
      </c>
      <c r="C12" s="556">
        <v>2683571</v>
      </c>
      <c r="D12" s="556">
        <v>4780235</v>
      </c>
      <c r="E12" s="556">
        <v>21093592</v>
      </c>
      <c r="F12" s="556">
        <v>25873827</v>
      </c>
      <c r="G12" s="557">
        <v>28557398</v>
      </c>
      <c r="H12" s="556">
        <f>SUM(B12-G12)</f>
        <v>85153602</v>
      </c>
    </row>
    <row r="13" spans="1:8" ht="36" customHeight="1" thickBot="1" x14ac:dyDescent="0.25">
      <c r="A13" s="543"/>
      <c r="B13" s="544"/>
      <c r="C13" s="544"/>
      <c r="D13" s="544"/>
      <c r="E13" s="544"/>
      <c r="F13" s="544"/>
      <c r="G13" s="558"/>
      <c r="H13" s="544"/>
    </row>
    <row r="15" spans="1:8" x14ac:dyDescent="0.2">
      <c r="F15" s="542"/>
      <c r="G15" s="542"/>
      <c r="H15" s="542"/>
    </row>
    <row r="16" spans="1:8" x14ac:dyDescent="0.2">
      <c r="G16" s="542"/>
    </row>
    <row r="17" spans="5:5" x14ac:dyDescent="0.2">
      <c r="E17" s="542"/>
    </row>
  </sheetData>
  <printOptions horizontalCentered="1"/>
  <pageMargins left="0" right="0" top="1.5748031496062993" bottom="0" header="0" footer="0"/>
  <pageSetup paperSize="9" scale="8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workbookViewId="0">
      <selection activeCell="C76" sqref="C76"/>
    </sheetView>
  </sheetViews>
  <sheetFormatPr defaultRowHeight="12.75" x14ac:dyDescent="0.2"/>
  <cols>
    <col min="1" max="1" width="33.28515625" style="561" customWidth="1"/>
    <col min="2" max="5" width="16.7109375" style="561" customWidth="1"/>
    <col min="6" max="6" width="17.85546875" style="561" customWidth="1"/>
    <col min="7" max="7" width="17.7109375" style="561" customWidth="1"/>
    <col min="8" max="8" width="16.7109375" style="561" customWidth="1"/>
    <col min="9" max="9" width="17.7109375" style="561" customWidth="1"/>
    <col min="10" max="11" width="10.140625" style="561" bestFit="1" customWidth="1"/>
    <col min="12" max="256" width="9.140625" style="561"/>
    <col min="257" max="257" width="33.28515625" style="561" customWidth="1"/>
    <col min="258" max="261" width="16.7109375" style="561" customWidth="1"/>
    <col min="262" max="262" width="17.85546875" style="561" customWidth="1"/>
    <col min="263" max="263" width="17.7109375" style="561" customWidth="1"/>
    <col min="264" max="264" width="16.7109375" style="561" customWidth="1"/>
    <col min="265" max="265" width="17.7109375" style="561" customWidth="1"/>
    <col min="266" max="267" width="10.140625" style="561" bestFit="1" customWidth="1"/>
    <col min="268" max="512" width="9.140625" style="561"/>
    <col min="513" max="513" width="33.28515625" style="561" customWidth="1"/>
    <col min="514" max="517" width="16.7109375" style="561" customWidth="1"/>
    <col min="518" max="518" width="17.85546875" style="561" customWidth="1"/>
    <col min="519" max="519" width="17.7109375" style="561" customWidth="1"/>
    <col min="520" max="520" width="16.7109375" style="561" customWidth="1"/>
    <col min="521" max="521" width="17.7109375" style="561" customWidth="1"/>
    <col min="522" max="523" width="10.140625" style="561" bestFit="1" customWidth="1"/>
    <col min="524" max="768" width="9.140625" style="561"/>
    <col min="769" max="769" width="33.28515625" style="561" customWidth="1"/>
    <col min="770" max="773" width="16.7109375" style="561" customWidth="1"/>
    <col min="774" max="774" width="17.85546875" style="561" customWidth="1"/>
    <col min="775" max="775" width="17.7109375" style="561" customWidth="1"/>
    <col min="776" max="776" width="16.7109375" style="561" customWidth="1"/>
    <col min="777" max="777" width="17.7109375" style="561" customWidth="1"/>
    <col min="778" max="779" width="10.140625" style="561" bestFit="1" customWidth="1"/>
    <col min="780" max="1024" width="9.140625" style="561"/>
    <col min="1025" max="1025" width="33.28515625" style="561" customWidth="1"/>
    <col min="1026" max="1029" width="16.7109375" style="561" customWidth="1"/>
    <col min="1030" max="1030" width="17.85546875" style="561" customWidth="1"/>
    <col min="1031" max="1031" width="17.7109375" style="561" customWidth="1"/>
    <col min="1032" max="1032" width="16.7109375" style="561" customWidth="1"/>
    <col min="1033" max="1033" width="17.7109375" style="561" customWidth="1"/>
    <col min="1034" max="1035" width="10.140625" style="561" bestFit="1" customWidth="1"/>
    <col min="1036" max="1280" width="9.140625" style="561"/>
    <col min="1281" max="1281" width="33.28515625" style="561" customWidth="1"/>
    <col min="1282" max="1285" width="16.7109375" style="561" customWidth="1"/>
    <col min="1286" max="1286" width="17.85546875" style="561" customWidth="1"/>
    <col min="1287" max="1287" width="17.7109375" style="561" customWidth="1"/>
    <col min="1288" max="1288" width="16.7109375" style="561" customWidth="1"/>
    <col min="1289" max="1289" width="17.7109375" style="561" customWidth="1"/>
    <col min="1290" max="1291" width="10.140625" style="561" bestFit="1" customWidth="1"/>
    <col min="1292" max="1536" width="9.140625" style="561"/>
    <col min="1537" max="1537" width="33.28515625" style="561" customWidth="1"/>
    <col min="1538" max="1541" width="16.7109375" style="561" customWidth="1"/>
    <col min="1542" max="1542" width="17.85546875" style="561" customWidth="1"/>
    <col min="1543" max="1543" width="17.7109375" style="561" customWidth="1"/>
    <col min="1544" max="1544" width="16.7109375" style="561" customWidth="1"/>
    <col min="1545" max="1545" width="17.7109375" style="561" customWidth="1"/>
    <col min="1546" max="1547" width="10.140625" style="561" bestFit="1" customWidth="1"/>
    <col min="1548" max="1792" width="9.140625" style="561"/>
    <col min="1793" max="1793" width="33.28515625" style="561" customWidth="1"/>
    <col min="1794" max="1797" width="16.7109375" style="561" customWidth="1"/>
    <col min="1798" max="1798" width="17.85546875" style="561" customWidth="1"/>
    <col min="1799" max="1799" width="17.7109375" style="561" customWidth="1"/>
    <col min="1800" max="1800" width="16.7109375" style="561" customWidth="1"/>
    <col min="1801" max="1801" width="17.7109375" style="561" customWidth="1"/>
    <col min="1802" max="1803" width="10.140625" style="561" bestFit="1" customWidth="1"/>
    <col min="1804" max="2048" width="9.140625" style="561"/>
    <col min="2049" max="2049" width="33.28515625" style="561" customWidth="1"/>
    <col min="2050" max="2053" width="16.7109375" style="561" customWidth="1"/>
    <col min="2054" max="2054" width="17.85546875" style="561" customWidth="1"/>
    <col min="2055" max="2055" width="17.7109375" style="561" customWidth="1"/>
    <col min="2056" max="2056" width="16.7109375" style="561" customWidth="1"/>
    <col min="2057" max="2057" width="17.7109375" style="561" customWidth="1"/>
    <col min="2058" max="2059" width="10.140625" style="561" bestFit="1" customWidth="1"/>
    <col min="2060" max="2304" width="9.140625" style="561"/>
    <col min="2305" max="2305" width="33.28515625" style="561" customWidth="1"/>
    <col min="2306" max="2309" width="16.7109375" style="561" customWidth="1"/>
    <col min="2310" max="2310" width="17.85546875" style="561" customWidth="1"/>
    <col min="2311" max="2311" width="17.7109375" style="561" customWidth="1"/>
    <col min="2312" max="2312" width="16.7109375" style="561" customWidth="1"/>
    <col min="2313" max="2313" width="17.7109375" style="561" customWidth="1"/>
    <col min="2314" max="2315" width="10.140625" style="561" bestFit="1" customWidth="1"/>
    <col min="2316" max="2560" width="9.140625" style="561"/>
    <col min="2561" max="2561" width="33.28515625" style="561" customWidth="1"/>
    <col min="2562" max="2565" width="16.7109375" style="561" customWidth="1"/>
    <col min="2566" max="2566" width="17.85546875" style="561" customWidth="1"/>
    <col min="2567" max="2567" width="17.7109375" style="561" customWidth="1"/>
    <col min="2568" max="2568" width="16.7109375" style="561" customWidth="1"/>
    <col min="2569" max="2569" width="17.7109375" style="561" customWidth="1"/>
    <col min="2570" max="2571" width="10.140625" style="561" bestFit="1" customWidth="1"/>
    <col min="2572" max="2816" width="9.140625" style="561"/>
    <col min="2817" max="2817" width="33.28515625" style="561" customWidth="1"/>
    <col min="2818" max="2821" width="16.7109375" style="561" customWidth="1"/>
    <col min="2822" max="2822" width="17.85546875" style="561" customWidth="1"/>
    <col min="2823" max="2823" width="17.7109375" style="561" customWidth="1"/>
    <col min="2824" max="2824" width="16.7109375" style="561" customWidth="1"/>
    <col min="2825" max="2825" width="17.7109375" style="561" customWidth="1"/>
    <col min="2826" max="2827" width="10.140625" style="561" bestFit="1" customWidth="1"/>
    <col min="2828" max="3072" width="9.140625" style="561"/>
    <col min="3073" max="3073" width="33.28515625" style="561" customWidth="1"/>
    <col min="3074" max="3077" width="16.7109375" style="561" customWidth="1"/>
    <col min="3078" max="3078" width="17.85546875" style="561" customWidth="1"/>
    <col min="3079" max="3079" width="17.7109375" style="561" customWidth="1"/>
    <col min="3080" max="3080" width="16.7109375" style="561" customWidth="1"/>
    <col min="3081" max="3081" width="17.7109375" style="561" customWidth="1"/>
    <col min="3082" max="3083" width="10.140625" style="561" bestFit="1" customWidth="1"/>
    <col min="3084" max="3328" width="9.140625" style="561"/>
    <col min="3329" max="3329" width="33.28515625" style="561" customWidth="1"/>
    <col min="3330" max="3333" width="16.7109375" style="561" customWidth="1"/>
    <col min="3334" max="3334" width="17.85546875" style="561" customWidth="1"/>
    <col min="3335" max="3335" width="17.7109375" style="561" customWidth="1"/>
    <col min="3336" max="3336" width="16.7109375" style="561" customWidth="1"/>
    <col min="3337" max="3337" width="17.7109375" style="561" customWidth="1"/>
    <col min="3338" max="3339" width="10.140625" style="561" bestFit="1" customWidth="1"/>
    <col min="3340" max="3584" width="9.140625" style="561"/>
    <col min="3585" max="3585" width="33.28515625" style="561" customWidth="1"/>
    <col min="3586" max="3589" width="16.7109375" style="561" customWidth="1"/>
    <col min="3590" max="3590" width="17.85546875" style="561" customWidth="1"/>
    <col min="3591" max="3591" width="17.7109375" style="561" customWidth="1"/>
    <col min="3592" max="3592" width="16.7109375" style="561" customWidth="1"/>
    <col min="3593" max="3593" width="17.7109375" style="561" customWidth="1"/>
    <col min="3594" max="3595" width="10.140625" style="561" bestFit="1" customWidth="1"/>
    <col min="3596" max="3840" width="9.140625" style="561"/>
    <col min="3841" max="3841" width="33.28515625" style="561" customWidth="1"/>
    <col min="3842" max="3845" width="16.7109375" style="561" customWidth="1"/>
    <col min="3846" max="3846" width="17.85546875" style="561" customWidth="1"/>
    <col min="3847" max="3847" width="17.7109375" style="561" customWidth="1"/>
    <col min="3848" max="3848" width="16.7109375" style="561" customWidth="1"/>
    <col min="3849" max="3849" width="17.7109375" style="561" customWidth="1"/>
    <col min="3850" max="3851" width="10.140625" style="561" bestFit="1" customWidth="1"/>
    <col min="3852" max="4096" width="9.140625" style="561"/>
    <col min="4097" max="4097" width="33.28515625" style="561" customWidth="1"/>
    <col min="4098" max="4101" width="16.7109375" style="561" customWidth="1"/>
    <col min="4102" max="4102" width="17.85546875" style="561" customWidth="1"/>
    <col min="4103" max="4103" width="17.7109375" style="561" customWidth="1"/>
    <col min="4104" max="4104" width="16.7109375" style="561" customWidth="1"/>
    <col min="4105" max="4105" width="17.7109375" style="561" customWidth="1"/>
    <col min="4106" max="4107" width="10.140625" style="561" bestFit="1" customWidth="1"/>
    <col min="4108" max="4352" width="9.140625" style="561"/>
    <col min="4353" max="4353" width="33.28515625" style="561" customWidth="1"/>
    <col min="4354" max="4357" width="16.7109375" style="561" customWidth="1"/>
    <col min="4358" max="4358" width="17.85546875" style="561" customWidth="1"/>
    <col min="4359" max="4359" width="17.7109375" style="561" customWidth="1"/>
    <col min="4360" max="4360" width="16.7109375" style="561" customWidth="1"/>
    <col min="4361" max="4361" width="17.7109375" style="561" customWidth="1"/>
    <col min="4362" max="4363" width="10.140625" style="561" bestFit="1" customWidth="1"/>
    <col min="4364" max="4608" width="9.140625" style="561"/>
    <col min="4609" max="4609" width="33.28515625" style="561" customWidth="1"/>
    <col min="4610" max="4613" width="16.7109375" style="561" customWidth="1"/>
    <col min="4614" max="4614" width="17.85546875" style="561" customWidth="1"/>
    <col min="4615" max="4615" width="17.7109375" style="561" customWidth="1"/>
    <col min="4616" max="4616" width="16.7109375" style="561" customWidth="1"/>
    <col min="4617" max="4617" width="17.7109375" style="561" customWidth="1"/>
    <col min="4618" max="4619" width="10.140625" style="561" bestFit="1" customWidth="1"/>
    <col min="4620" max="4864" width="9.140625" style="561"/>
    <col min="4865" max="4865" width="33.28515625" style="561" customWidth="1"/>
    <col min="4866" max="4869" width="16.7109375" style="561" customWidth="1"/>
    <col min="4870" max="4870" width="17.85546875" style="561" customWidth="1"/>
    <col min="4871" max="4871" width="17.7109375" style="561" customWidth="1"/>
    <col min="4872" max="4872" width="16.7109375" style="561" customWidth="1"/>
    <col min="4873" max="4873" width="17.7109375" style="561" customWidth="1"/>
    <col min="4874" max="4875" width="10.140625" style="561" bestFit="1" customWidth="1"/>
    <col min="4876" max="5120" width="9.140625" style="561"/>
    <col min="5121" max="5121" width="33.28515625" style="561" customWidth="1"/>
    <col min="5122" max="5125" width="16.7109375" style="561" customWidth="1"/>
    <col min="5126" max="5126" width="17.85546875" style="561" customWidth="1"/>
    <col min="5127" max="5127" width="17.7109375" style="561" customWidth="1"/>
    <col min="5128" max="5128" width="16.7109375" style="561" customWidth="1"/>
    <col min="5129" max="5129" width="17.7109375" style="561" customWidth="1"/>
    <col min="5130" max="5131" width="10.140625" style="561" bestFit="1" customWidth="1"/>
    <col min="5132" max="5376" width="9.140625" style="561"/>
    <col min="5377" max="5377" width="33.28515625" style="561" customWidth="1"/>
    <col min="5378" max="5381" width="16.7109375" style="561" customWidth="1"/>
    <col min="5382" max="5382" width="17.85546875" style="561" customWidth="1"/>
    <col min="5383" max="5383" width="17.7109375" style="561" customWidth="1"/>
    <col min="5384" max="5384" width="16.7109375" style="561" customWidth="1"/>
    <col min="5385" max="5385" width="17.7109375" style="561" customWidth="1"/>
    <col min="5386" max="5387" width="10.140625" style="561" bestFit="1" customWidth="1"/>
    <col min="5388" max="5632" width="9.140625" style="561"/>
    <col min="5633" max="5633" width="33.28515625" style="561" customWidth="1"/>
    <col min="5634" max="5637" width="16.7109375" style="561" customWidth="1"/>
    <col min="5638" max="5638" width="17.85546875" style="561" customWidth="1"/>
    <col min="5639" max="5639" width="17.7109375" style="561" customWidth="1"/>
    <col min="5640" max="5640" width="16.7109375" style="561" customWidth="1"/>
    <col min="5641" max="5641" width="17.7109375" style="561" customWidth="1"/>
    <col min="5642" max="5643" width="10.140625" style="561" bestFit="1" customWidth="1"/>
    <col min="5644" max="5888" width="9.140625" style="561"/>
    <col min="5889" max="5889" width="33.28515625" style="561" customWidth="1"/>
    <col min="5890" max="5893" width="16.7109375" style="561" customWidth="1"/>
    <col min="5894" max="5894" width="17.85546875" style="561" customWidth="1"/>
    <col min="5895" max="5895" width="17.7109375" style="561" customWidth="1"/>
    <col min="5896" max="5896" width="16.7109375" style="561" customWidth="1"/>
    <col min="5897" max="5897" width="17.7109375" style="561" customWidth="1"/>
    <col min="5898" max="5899" width="10.140625" style="561" bestFit="1" customWidth="1"/>
    <col min="5900" max="6144" width="9.140625" style="561"/>
    <col min="6145" max="6145" width="33.28515625" style="561" customWidth="1"/>
    <col min="6146" max="6149" width="16.7109375" style="561" customWidth="1"/>
    <col min="6150" max="6150" width="17.85546875" style="561" customWidth="1"/>
    <col min="6151" max="6151" width="17.7109375" style="561" customWidth="1"/>
    <col min="6152" max="6152" width="16.7109375" style="561" customWidth="1"/>
    <col min="6153" max="6153" width="17.7109375" style="561" customWidth="1"/>
    <col min="6154" max="6155" width="10.140625" style="561" bestFit="1" customWidth="1"/>
    <col min="6156" max="6400" width="9.140625" style="561"/>
    <col min="6401" max="6401" width="33.28515625" style="561" customWidth="1"/>
    <col min="6402" max="6405" width="16.7109375" style="561" customWidth="1"/>
    <col min="6406" max="6406" width="17.85546875" style="561" customWidth="1"/>
    <col min="6407" max="6407" width="17.7109375" style="561" customWidth="1"/>
    <col min="6408" max="6408" width="16.7109375" style="561" customWidth="1"/>
    <col min="6409" max="6409" width="17.7109375" style="561" customWidth="1"/>
    <col min="6410" max="6411" width="10.140625" style="561" bestFit="1" customWidth="1"/>
    <col min="6412" max="6656" width="9.140625" style="561"/>
    <col min="6657" max="6657" width="33.28515625" style="561" customWidth="1"/>
    <col min="6658" max="6661" width="16.7109375" style="561" customWidth="1"/>
    <col min="6662" max="6662" width="17.85546875" style="561" customWidth="1"/>
    <col min="6663" max="6663" width="17.7109375" style="561" customWidth="1"/>
    <col min="6664" max="6664" width="16.7109375" style="561" customWidth="1"/>
    <col min="6665" max="6665" width="17.7109375" style="561" customWidth="1"/>
    <col min="6666" max="6667" width="10.140625" style="561" bestFit="1" customWidth="1"/>
    <col min="6668" max="6912" width="9.140625" style="561"/>
    <col min="6913" max="6913" width="33.28515625" style="561" customWidth="1"/>
    <col min="6914" max="6917" width="16.7109375" style="561" customWidth="1"/>
    <col min="6918" max="6918" width="17.85546875" style="561" customWidth="1"/>
    <col min="6919" max="6919" width="17.7109375" style="561" customWidth="1"/>
    <col min="6920" max="6920" width="16.7109375" style="561" customWidth="1"/>
    <col min="6921" max="6921" width="17.7109375" style="561" customWidth="1"/>
    <col min="6922" max="6923" width="10.140625" style="561" bestFit="1" customWidth="1"/>
    <col min="6924" max="7168" width="9.140625" style="561"/>
    <col min="7169" max="7169" width="33.28515625" style="561" customWidth="1"/>
    <col min="7170" max="7173" width="16.7109375" style="561" customWidth="1"/>
    <col min="7174" max="7174" width="17.85546875" style="561" customWidth="1"/>
    <col min="7175" max="7175" width="17.7109375" style="561" customWidth="1"/>
    <col min="7176" max="7176" width="16.7109375" style="561" customWidth="1"/>
    <col min="7177" max="7177" width="17.7109375" style="561" customWidth="1"/>
    <col min="7178" max="7179" width="10.140625" style="561" bestFit="1" customWidth="1"/>
    <col min="7180" max="7424" width="9.140625" style="561"/>
    <col min="7425" max="7425" width="33.28515625" style="561" customWidth="1"/>
    <col min="7426" max="7429" width="16.7109375" style="561" customWidth="1"/>
    <col min="7430" max="7430" width="17.85546875" style="561" customWidth="1"/>
    <col min="7431" max="7431" width="17.7109375" style="561" customWidth="1"/>
    <col min="7432" max="7432" width="16.7109375" style="561" customWidth="1"/>
    <col min="7433" max="7433" width="17.7109375" style="561" customWidth="1"/>
    <col min="7434" max="7435" width="10.140625" style="561" bestFit="1" customWidth="1"/>
    <col min="7436" max="7680" width="9.140625" style="561"/>
    <col min="7681" max="7681" width="33.28515625" style="561" customWidth="1"/>
    <col min="7682" max="7685" width="16.7109375" style="561" customWidth="1"/>
    <col min="7686" max="7686" width="17.85546875" style="561" customWidth="1"/>
    <col min="7687" max="7687" width="17.7109375" style="561" customWidth="1"/>
    <col min="7688" max="7688" width="16.7109375" style="561" customWidth="1"/>
    <col min="7689" max="7689" width="17.7109375" style="561" customWidth="1"/>
    <col min="7690" max="7691" width="10.140625" style="561" bestFit="1" customWidth="1"/>
    <col min="7692" max="7936" width="9.140625" style="561"/>
    <col min="7937" max="7937" width="33.28515625" style="561" customWidth="1"/>
    <col min="7938" max="7941" width="16.7109375" style="561" customWidth="1"/>
    <col min="7942" max="7942" width="17.85546875" style="561" customWidth="1"/>
    <col min="7943" max="7943" width="17.7109375" style="561" customWidth="1"/>
    <col min="7944" max="7944" width="16.7109375" style="561" customWidth="1"/>
    <col min="7945" max="7945" width="17.7109375" style="561" customWidth="1"/>
    <col min="7946" max="7947" width="10.140625" style="561" bestFit="1" customWidth="1"/>
    <col min="7948" max="8192" width="9.140625" style="561"/>
    <col min="8193" max="8193" width="33.28515625" style="561" customWidth="1"/>
    <col min="8194" max="8197" width="16.7109375" style="561" customWidth="1"/>
    <col min="8198" max="8198" width="17.85546875" style="561" customWidth="1"/>
    <col min="8199" max="8199" width="17.7109375" style="561" customWidth="1"/>
    <col min="8200" max="8200" width="16.7109375" style="561" customWidth="1"/>
    <col min="8201" max="8201" width="17.7109375" style="561" customWidth="1"/>
    <col min="8202" max="8203" width="10.140625" style="561" bestFit="1" customWidth="1"/>
    <col min="8204" max="8448" width="9.140625" style="561"/>
    <col min="8449" max="8449" width="33.28515625" style="561" customWidth="1"/>
    <col min="8450" max="8453" width="16.7109375" style="561" customWidth="1"/>
    <col min="8454" max="8454" width="17.85546875" style="561" customWidth="1"/>
    <col min="8455" max="8455" width="17.7109375" style="561" customWidth="1"/>
    <col min="8456" max="8456" width="16.7109375" style="561" customWidth="1"/>
    <col min="8457" max="8457" width="17.7109375" style="561" customWidth="1"/>
    <col min="8458" max="8459" width="10.140625" style="561" bestFit="1" customWidth="1"/>
    <col min="8460" max="8704" width="9.140625" style="561"/>
    <col min="8705" max="8705" width="33.28515625" style="561" customWidth="1"/>
    <col min="8706" max="8709" width="16.7109375" style="561" customWidth="1"/>
    <col min="8710" max="8710" width="17.85546875" style="561" customWidth="1"/>
    <col min="8711" max="8711" width="17.7109375" style="561" customWidth="1"/>
    <col min="8712" max="8712" width="16.7109375" style="561" customWidth="1"/>
    <col min="8713" max="8713" width="17.7109375" style="561" customWidth="1"/>
    <col min="8714" max="8715" width="10.140625" style="561" bestFit="1" customWidth="1"/>
    <col min="8716" max="8960" width="9.140625" style="561"/>
    <col min="8961" max="8961" width="33.28515625" style="561" customWidth="1"/>
    <col min="8962" max="8965" width="16.7109375" style="561" customWidth="1"/>
    <col min="8966" max="8966" width="17.85546875" style="561" customWidth="1"/>
    <col min="8967" max="8967" width="17.7109375" style="561" customWidth="1"/>
    <col min="8968" max="8968" width="16.7109375" style="561" customWidth="1"/>
    <col min="8969" max="8969" width="17.7109375" style="561" customWidth="1"/>
    <col min="8970" max="8971" width="10.140625" style="561" bestFit="1" customWidth="1"/>
    <col min="8972" max="9216" width="9.140625" style="561"/>
    <col min="9217" max="9217" width="33.28515625" style="561" customWidth="1"/>
    <col min="9218" max="9221" width="16.7109375" style="561" customWidth="1"/>
    <col min="9222" max="9222" width="17.85546875" style="561" customWidth="1"/>
    <col min="9223" max="9223" width="17.7109375" style="561" customWidth="1"/>
    <col min="9224" max="9224" width="16.7109375" style="561" customWidth="1"/>
    <col min="9225" max="9225" width="17.7109375" style="561" customWidth="1"/>
    <col min="9226" max="9227" width="10.140625" style="561" bestFit="1" customWidth="1"/>
    <col min="9228" max="9472" width="9.140625" style="561"/>
    <col min="9473" max="9473" width="33.28515625" style="561" customWidth="1"/>
    <col min="9474" max="9477" width="16.7109375" style="561" customWidth="1"/>
    <col min="9478" max="9478" width="17.85546875" style="561" customWidth="1"/>
    <col min="9479" max="9479" width="17.7109375" style="561" customWidth="1"/>
    <col min="9480" max="9480" width="16.7109375" style="561" customWidth="1"/>
    <col min="9481" max="9481" width="17.7109375" style="561" customWidth="1"/>
    <col min="9482" max="9483" width="10.140625" style="561" bestFit="1" customWidth="1"/>
    <col min="9484" max="9728" width="9.140625" style="561"/>
    <col min="9729" max="9729" width="33.28515625" style="561" customWidth="1"/>
    <col min="9730" max="9733" width="16.7109375" style="561" customWidth="1"/>
    <col min="9734" max="9734" width="17.85546875" style="561" customWidth="1"/>
    <col min="9735" max="9735" width="17.7109375" style="561" customWidth="1"/>
    <col min="9736" max="9736" width="16.7109375" style="561" customWidth="1"/>
    <col min="9737" max="9737" width="17.7109375" style="561" customWidth="1"/>
    <col min="9738" max="9739" width="10.140625" style="561" bestFit="1" customWidth="1"/>
    <col min="9740" max="9984" width="9.140625" style="561"/>
    <col min="9985" max="9985" width="33.28515625" style="561" customWidth="1"/>
    <col min="9986" max="9989" width="16.7109375" style="561" customWidth="1"/>
    <col min="9990" max="9990" width="17.85546875" style="561" customWidth="1"/>
    <col min="9991" max="9991" width="17.7109375" style="561" customWidth="1"/>
    <col min="9992" max="9992" width="16.7109375" style="561" customWidth="1"/>
    <col min="9993" max="9993" width="17.7109375" style="561" customWidth="1"/>
    <col min="9994" max="9995" width="10.140625" style="561" bestFit="1" customWidth="1"/>
    <col min="9996" max="10240" width="9.140625" style="561"/>
    <col min="10241" max="10241" width="33.28515625" style="561" customWidth="1"/>
    <col min="10242" max="10245" width="16.7109375" style="561" customWidth="1"/>
    <col min="10246" max="10246" width="17.85546875" style="561" customWidth="1"/>
    <col min="10247" max="10247" width="17.7109375" style="561" customWidth="1"/>
    <col min="10248" max="10248" width="16.7109375" style="561" customWidth="1"/>
    <col min="10249" max="10249" width="17.7109375" style="561" customWidth="1"/>
    <col min="10250" max="10251" width="10.140625" style="561" bestFit="1" customWidth="1"/>
    <col min="10252" max="10496" width="9.140625" style="561"/>
    <col min="10497" max="10497" width="33.28515625" style="561" customWidth="1"/>
    <col min="10498" max="10501" width="16.7109375" style="561" customWidth="1"/>
    <col min="10502" max="10502" width="17.85546875" style="561" customWidth="1"/>
    <col min="10503" max="10503" width="17.7109375" style="561" customWidth="1"/>
    <col min="10504" max="10504" width="16.7109375" style="561" customWidth="1"/>
    <col min="10505" max="10505" width="17.7109375" style="561" customWidth="1"/>
    <col min="10506" max="10507" width="10.140625" style="561" bestFit="1" customWidth="1"/>
    <col min="10508" max="10752" width="9.140625" style="561"/>
    <col min="10753" max="10753" width="33.28515625" style="561" customWidth="1"/>
    <col min="10754" max="10757" width="16.7109375" style="561" customWidth="1"/>
    <col min="10758" max="10758" width="17.85546875" style="561" customWidth="1"/>
    <col min="10759" max="10759" width="17.7109375" style="561" customWidth="1"/>
    <col min="10760" max="10760" width="16.7109375" style="561" customWidth="1"/>
    <col min="10761" max="10761" width="17.7109375" style="561" customWidth="1"/>
    <col min="10762" max="10763" width="10.140625" style="561" bestFit="1" customWidth="1"/>
    <col min="10764" max="11008" width="9.140625" style="561"/>
    <col min="11009" max="11009" width="33.28515625" style="561" customWidth="1"/>
    <col min="11010" max="11013" width="16.7109375" style="561" customWidth="1"/>
    <col min="11014" max="11014" width="17.85546875" style="561" customWidth="1"/>
    <col min="11015" max="11015" width="17.7109375" style="561" customWidth="1"/>
    <col min="11016" max="11016" width="16.7109375" style="561" customWidth="1"/>
    <col min="11017" max="11017" width="17.7109375" style="561" customWidth="1"/>
    <col min="11018" max="11019" width="10.140625" style="561" bestFit="1" customWidth="1"/>
    <col min="11020" max="11264" width="9.140625" style="561"/>
    <col min="11265" max="11265" width="33.28515625" style="561" customWidth="1"/>
    <col min="11266" max="11269" width="16.7109375" style="561" customWidth="1"/>
    <col min="11270" max="11270" width="17.85546875" style="561" customWidth="1"/>
    <col min="11271" max="11271" width="17.7109375" style="561" customWidth="1"/>
    <col min="11272" max="11272" width="16.7109375" style="561" customWidth="1"/>
    <col min="11273" max="11273" width="17.7109375" style="561" customWidth="1"/>
    <col min="11274" max="11275" width="10.140625" style="561" bestFit="1" customWidth="1"/>
    <col min="11276" max="11520" width="9.140625" style="561"/>
    <col min="11521" max="11521" width="33.28515625" style="561" customWidth="1"/>
    <col min="11522" max="11525" width="16.7109375" style="561" customWidth="1"/>
    <col min="11526" max="11526" width="17.85546875" style="561" customWidth="1"/>
    <col min="11527" max="11527" width="17.7109375" style="561" customWidth="1"/>
    <col min="11528" max="11528" width="16.7109375" style="561" customWidth="1"/>
    <col min="11529" max="11529" width="17.7109375" style="561" customWidth="1"/>
    <col min="11530" max="11531" width="10.140625" style="561" bestFit="1" customWidth="1"/>
    <col min="11532" max="11776" width="9.140625" style="561"/>
    <col min="11777" max="11777" width="33.28515625" style="561" customWidth="1"/>
    <col min="11778" max="11781" width="16.7109375" style="561" customWidth="1"/>
    <col min="11782" max="11782" width="17.85546875" style="561" customWidth="1"/>
    <col min="11783" max="11783" width="17.7109375" style="561" customWidth="1"/>
    <col min="11784" max="11784" width="16.7109375" style="561" customWidth="1"/>
    <col min="11785" max="11785" width="17.7109375" style="561" customWidth="1"/>
    <col min="11786" max="11787" width="10.140625" style="561" bestFit="1" customWidth="1"/>
    <col min="11788" max="12032" width="9.140625" style="561"/>
    <col min="12033" max="12033" width="33.28515625" style="561" customWidth="1"/>
    <col min="12034" max="12037" width="16.7109375" style="561" customWidth="1"/>
    <col min="12038" max="12038" width="17.85546875" style="561" customWidth="1"/>
    <col min="12039" max="12039" width="17.7109375" style="561" customWidth="1"/>
    <col min="12040" max="12040" width="16.7109375" style="561" customWidth="1"/>
    <col min="12041" max="12041" width="17.7109375" style="561" customWidth="1"/>
    <col min="12042" max="12043" width="10.140625" style="561" bestFit="1" customWidth="1"/>
    <col min="12044" max="12288" width="9.140625" style="561"/>
    <col min="12289" max="12289" width="33.28515625" style="561" customWidth="1"/>
    <col min="12290" max="12293" width="16.7109375" style="561" customWidth="1"/>
    <col min="12294" max="12294" width="17.85546875" style="561" customWidth="1"/>
    <col min="12295" max="12295" width="17.7109375" style="561" customWidth="1"/>
    <col min="12296" max="12296" width="16.7109375" style="561" customWidth="1"/>
    <col min="12297" max="12297" width="17.7109375" style="561" customWidth="1"/>
    <col min="12298" max="12299" width="10.140625" style="561" bestFit="1" customWidth="1"/>
    <col min="12300" max="12544" width="9.140625" style="561"/>
    <col min="12545" max="12545" width="33.28515625" style="561" customWidth="1"/>
    <col min="12546" max="12549" width="16.7109375" style="561" customWidth="1"/>
    <col min="12550" max="12550" width="17.85546875" style="561" customWidth="1"/>
    <col min="12551" max="12551" width="17.7109375" style="561" customWidth="1"/>
    <col min="12552" max="12552" width="16.7109375" style="561" customWidth="1"/>
    <col min="12553" max="12553" width="17.7109375" style="561" customWidth="1"/>
    <col min="12554" max="12555" width="10.140625" style="561" bestFit="1" customWidth="1"/>
    <col min="12556" max="12800" width="9.140625" style="561"/>
    <col min="12801" max="12801" width="33.28515625" style="561" customWidth="1"/>
    <col min="12802" max="12805" width="16.7109375" style="561" customWidth="1"/>
    <col min="12806" max="12806" width="17.85546875" style="561" customWidth="1"/>
    <col min="12807" max="12807" width="17.7109375" style="561" customWidth="1"/>
    <col min="12808" max="12808" width="16.7109375" style="561" customWidth="1"/>
    <col min="12809" max="12809" width="17.7109375" style="561" customWidth="1"/>
    <col min="12810" max="12811" width="10.140625" style="561" bestFit="1" customWidth="1"/>
    <col min="12812" max="13056" width="9.140625" style="561"/>
    <col min="13057" max="13057" width="33.28515625" style="561" customWidth="1"/>
    <col min="13058" max="13061" width="16.7109375" style="561" customWidth="1"/>
    <col min="13062" max="13062" width="17.85546875" style="561" customWidth="1"/>
    <col min="13063" max="13063" width="17.7109375" style="561" customWidth="1"/>
    <col min="13064" max="13064" width="16.7109375" style="561" customWidth="1"/>
    <col min="13065" max="13065" width="17.7109375" style="561" customWidth="1"/>
    <col min="13066" max="13067" width="10.140625" style="561" bestFit="1" customWidth="1"/>
    <col min="13068" max="13312" width="9.140625" style="561"/>
    <col min="13313" max="13313" width="33.28515625" style="561" customWidth="1"/>
    <col min="13314" max="13317" width="16.7109375" style="561" customWidth="1"/>
    <col min="13318" max="13318" width="17.85546875" style="561" customWidth="1"/>
    <col min="13319" max="13319" width="17.7109375" style="561" customWidth="1"/>
    <col min="13320" max="13320" width="16.7109375" style="561" customWidth="1"/>
    <col min="13321" max="13321" width="17.7109375" style="561" customWidth="1"/>
    <col min="13322" max="13323" width="10.140625" style="561" bestFit="1" customWidth="1"/>
    <col min="13324" max="13568" width="9.140625" style="561"/>
    <col min="13569" max="13569" width="33.28515625" style="561" customWidth="1"/>
    <col min="13570" max="13573" width="16.7109375" style="561" customWidth="1"/>
    <col min="13574" max="13574" width="17.85546875" style="561" customWidth="1"/>
    <col min="13575" max="13575" width="17.7109375" style="561" customWidth="1"/>
    <col min="13576" max="13576" width="16.7109375" style="561" customWidth="1"/>
    <col min="13577" max="13577" width="17.7109375" style="561" customWidth="1"/>
    <col min="13578" max="13579" width="10.140625" style="561" bestFit="1" customWidth="1"/>
    <col min="13580" max="13824" width="9.140625" style="561"/>
    <col min="13825" max="13825" width="33.28515625" style="561" customWidth="1"/>
    <col min="13826" max="13829" width="16.7109375" style="561" customWidth="1"/>
    <col min="13830" max="13830" width="17.85546875" style="561" customWidth="1"/>
    <col min="13831" max="13831" width="17.7109375" style="561" customWidth="1"/>
    <col min="13832" max="13832" width="16.7109375" style="561" customWidth="1"/>
    <col min="13833" max="13833" width="17.7109375" style="561" customWidth="1"/>
    <col min="13834" max="13835" width="10.140625" style="561" bestFit="1" customWidth="1"/>
    <col min="13836" max="14080" width="9.140625" style="561"/>
    <col min="14081" max="14081" width="33.28515625" style="561" customWidth="1"/>
    <col min="14082" max="14085" width="16.7109375" style="561" customWidth="1"/>
    <col min="14086" max="14086" width="17.85546875" style="561" customWidth="1"/>
    <col min="14087" max="14087" width="17.7109375" style="561" customWidth="1"/>
    <col min="14088" max="14088" width="16.7109375" style="561" customWidth="1"/>
    <col min="14089" max="14089" width="17.7109375" style="561" customWidth="1"/>
    <col min="14090" max="14091" width="10.140625" style="561" bestFit="1" customWidth="1"/>
    <col min="14092" max="14336" width="9.140625" style="561"/>
    <col min="14337" max="14337" width="33.28515625" style="561" customWidth="1"/>
    <col min="14338" max="14341" width="16.7109375" style="561" customWidth="1"/>
    <col min="14342" max="14342" width="17.85546875" style="561" customWidth="1"/>
    <col min="14343" max="14343" width="17.7109375" style="561" customWidth="1"/>
    <col min="14344" max="14344" width="16.7109375" style="561" customWidth="1"/>
    <col min="14345" max="14345" width="17.7109375" style="561" customWidth="1"/>
    <col min="14346" max="14347" width="10.140625" style="561" bestFit="1" customWidth="1"/>
    <col min="14348" max="14592" width="9.140625" style="561"/>
    <col min="14593" max="14593" width="33.28515625" style="561" customWidth="1"/>
    <col min="14594" max="14597" width="16.7109375" style="561" customWidth="1"/>
    <col min="14598" max="14598" width="17.85546875" style="561" customWidth="1"/>
    <col min="14599" max="14599" width="17.7109375" style="561" customWidth="1"/>
    <col min="14600" max="14600" width="16.7109375" style="561" customWidth="1"/>
    <col min="14601" max="14601" width="17.7109375" style="561" customWidth="1"/>
    <col min="14602" max="14603" width="10.140625" style="561" bestFit="1" customWidth="1"/>
    <col min="14604" max="14848" width="9.140625" style="561"/>
    <col min="14849" max="14849" width="33.28515625" style="561" customWidth="1"/>
    <col min="14850" max="14853" width="16.7109375" style="561" customWidth="1"/>
    <col min="14854" max="14854" width="17.85546875" style="561" customWidth="1"/>
    <col min="14855" max="14855" width="17.7109375" style="561" customWidth="1"/>
    <col min="14856" max="14856" width="16.7109375" style="561" customWidth="1"/>
    <col min="14857" max="14857" width="17.7109375" style="561" customWidth="1"/>
    <col min="14858" max="14859" width="10.140625" style="561" bestFit="1" customWidth="1"/>
    <col min="14860" max="15104" width="9.140625" style="561"/>
    <col min="15105" max="15105" width="33.28515625" style="561" customWidth="1"/>
    <col min="15106" max="15109" width="16.7109375" style="561" customWidth="1"/>
    <col min="15110" max="15110" width="17.85546875" style="561" customWidth="1"/>
    <col min="15111" max="15111" width="17.7109375" style="561" customWidth="1"/>
    <col min="15112" max="15112" width="16.7109375" style="561" customWidth="1"/>
    <col min="15113" max="15113" width="17.7109375" style="561" customWidth="1"/>
    <col min="15114" max="15115" width="10.140625" style="561" bestFit="1" customWidth="1"/>
    <col min="15116" max="15360" width="9.140625" style="561"/>
    <col min="15361" max="15361" width="33.28515625" style="561" customWidth="1"/>
    <col min="15362" max="15365" width="16.7109375" style="561" customWidth="1"/>
    <col min="15366" max="15366" width="17.85546875" style="561" customWidth="1"/>
    <col min="15367" max="15367" width="17.7109375" style="561" customWidth="1"/>
    <col min="15368" max="15368" width="16.7109375" style="561" customWidth="1"/>
    <col min="15369" max="15369" width="17.7109375" style="561" customWidth="1"/>
    <col min="15370" max="15371" width="10.140625" style="561" bestFit="1" customWidth="1"/>
    <col min="15372" max="15616" width="9.140625" style="561"/>
    <col min="15617" max="15617" width="33.28515625" style="561" customWidth="1"/>
    <col min="15618" max="15621" width="16.7109375" style="561" customWidth="1"/>
    <col min="15622" max="15622" width="17.85546875" style="561" customWidth="1"/>
    <col min="15623" max="15623" width="17.7109375" style="561" customWidth="1"/>
    <col min="15624" max="15624" width="16.7109375" style="561" customWidth="1"/>
    <col min="15625" max="15625" width="17.7109375" style="561" customWidth="1"/>
    <col min="15626" max="15627" width="10.140625" style="561" bestFit="1" customWidth="1"/>
    <col min="15628" max="15872" width="9.140625" style="561"/>
    <col min="15873" max="15873" width="33.28515625" style="561" customWidth="1"/>
    <col min="15874" max="15877" width="16.7109375" style="561" customWidth="1"/>
    <col min="15878" max="15878" width="17.85546875" style="561" customWidth="1"/>
    <col min="15879" max="15879" width="17.7109375" style="561" customWidth="1"/>
    <col min="15880" max="15880" width="16.7109375" style="561" customWidth="1"/>
    <col min="15881" max="15881" width="17.7109375" style="561" customWidth="1"/>
    <col min="15882" max="15883" width="10.140625" style="561" bestFit="1" customWidth="1"/>
    <col min="15884" max="16128" width="9.140625" style="561"/>
    <col min="16129" max="16129" width="33.28515625" style="561" customWidth="1"/>
    <col min="16130" max="16133" width="16.7109375" style="561" customWidth="1"/>
    <col min="16134" max="16134" width="17.85546875" style="561" customWidth="1"/>
    <col min="16135" max="16135" width="17.7109375" style="561" customWidth="1"/>
    <col min="16136" max="16136" width="16.7109375" style="561" customWidth="1"/>
    <col min="16137" max="16137" width="17.7109375" style="561" customWidth="1"/>
    <col min="16138" max="16139" width="10.140625" style="561" bestFit="1" customWidth="1"/>
    <col min="16140" max="16384" width="9.140625" style="561"/>
  </cols>
  <sheetData>
    <row r="1" spans="1:9" ht="18" x14ac:dyDescent="0.25">
      <c r="A1" s="559"/>
      <c r="B1" s="560"/>
      <c r="C1" s="560"/>
      <c r="D1" s="560"/>
      <c r="E1" s="560"/>
      <c r="F1" s="560"/>
      <c r="G1" s="560"/>
      <c r="H1" s="560"/>
      <c r="I1" s="560"/>
    </row>
    <row r="2" spans="1:9" ht="15.75" x14ac:dyDescent="0.25">
      <c r="A2" s="562" t="s">
        <v>522</v>
      </c>
      <c r="B2" s="563"/>
      <c r="C2" s="563"/>
      <c r="D2" s="563"/>
      <c r="E2" s="563"/>
      <c r="F2" s="563"/>
      <c r="G2" s="563"/>
      <c r="H2" s="563"/>
      <c r="I2" s="563"/>
    </row>
    <row r="3" spans="1:9" x14ac:dyDescent="0.2">
      <c r="A3" s="564"/>
      <c r="B3" s="565"/>
      <c r="C3" s="565"/>
      <c r="D3" s="565"/>
      <c r="E3" s="565"/>
      <c r="F3" s="565"/>
      <c r="G3" s="565"/>
      <c r="H3" s="565"/>
      <c r="I3" s="565"/>
    </row>
    <row r="4" spans="1:9" ht="13.5" thickBot="1" x14ac:dyDescent="0.25">
      <c r="A4" s="560"/>
      <c r="B4" s="560"/>
      <c r="C4" s="560"/>
      <c r="D4" s="560"/>
      <c r="E4" s="560"/>
      <c r="F4" s="560"/>
      <c r="G4" s="560"/>
      <c r="H4" s="560"/>
      <c r="I4" s="566" t="s">
        <v>485</v>
      </c>
    </row>
    <row r="5" spans="1:9" ht="35.25" customHeight="1" thickBot="1" x14ac:dyDescent="0.3">
      <c r="A5" s="567" t="s">
        <v>523</v>
      </c>
      <c r="B5" s="568" t="s">
        <v>524</v>
      </c>
      <c r="C5" s="569" t="s">
        <v>525</v>
      </c>
      <c r="D5" s="569" t="s">
        <v>526</v>
      </c>
      <c r="E5" s="569" t="s">
        <v>527</v>
      </c>
      <c r="F5" s="570" t="s">
        <v>528</v>
      </c>
      <c r="G5" s="571" t="s">
        <v>529</v>
      </c>
      <c r="H5" s="572" t="s">
        <v>530</v>
      </c>
      <c r="I5" s="571" t="s">
        <v>531</v>
      </c>
    </row>
    <row r="6" spans="1:9" x14ac:dyDescent="0.2">
      <c r="A6" s="573" t="s">
        <v>532</v>
      </c>
      <c r="B6" s="574">
        <v>0</v>
      </c>
      <c r="C6" s="575">
        <v>0</v>
      </c>
      <c r="D6" s="575">
        <v>0</v>
      </c>
      <c r="E6" s="575">
        <v>0</v>
      </c>
      <c r="F6" s="576">
        <v>0</v>
      </c>
      <c r="G6" s="577">
        <v>0</v>
      </c>
      <c r="H6" s="577">
        <v>0</v>
      </c>
      <c r="I6" s="577">
        <v>0</v>
      </c>
    </row>
    <row r="7" spans="1:9" ht="15" x14ac:dyDescent="0.25">
      <c r="A7" s="578" t="s">
        <v>533</v>
      </c>
      <c r="B7" s="579">
        <v>1175911</v>
      </c>
      <c r="C7" s="580">
        <v>19736863</v>
      </c>
      <c r="D7" s="580">
        <v>26858273</v>
      </c>
      <c r="E7" s="580">
        <v>81500</v>
      </c>
      <c r="F7" s="581">
        <v>1159120</v>
      </c>
      <c r="G7" s="582">
        <f>SUM(B7:F7)</f>
        <v>49011667</v>
      </c>
      <c r="H7" s="583">
        <v>3404000</v>
      </c>
      <c r="I7" s="584">
        <f>SUM(G7:H7)</f>
        <v>52415667</v>
      </c>
    </row>
    <row r="8" spans="1:9" ht="15" x14ac:dyDescent="0.25">
      <c r="A8" s="578" t="s">
        <v>534</v>
      </c>
      <c r="B8" s="579">
        <v>207293</v>
      </c>
      <c r="C8" s="580">
        <v>5227081</v>
      </c>
      <c r="D8" s="580">
        <v>6900158</v>
      </c>
      <c r="E8" s="580">
        <v>13460</v>
      </c>
      <c r="F8" s="581">
        <v>310595</v>
      </c>
      <c r="G8" s="582">
        <f>SUM(B8:F8)</f>
        <v>12658587</v>
      </c>
      <c r="H8" s="583">
        <v>740944</v>
      </c>
      <c r="I8" s="584">
        <f>SUM(G8:H8)</f>
        <v>13399531</v>
      </c>
    </row>
    <row r="9" spans="1:9" ht="15" x14ac:dyDescent="0.25">
      <c r="A9" s="578" t="s">
        <v>535</v>
      </c>
      <c r="B9" s="579">
        <v>260799</v>
      </c>
      <c r="C9" s="580">
        <v>4662303</v>
      </c>
      <c r="D9" s="580">
        <v>5430072</v>
      </c>
      <c r="E9" s="580">
        <v>17175</v>
      </c>
      <c r="F9" s="581">
        <v>327004</v>
      </c>
      <c r="G9" s="582">
        <f>SUM(B9:F9)</f>
        <v>10697353</v>
      </c>
      <c r="H9" s="583">
        <v>191088</v>
      </c>
      <c r="I9" s="584">
        <f>SUM(G9:H9)</f>
        <v>10888441</v>
      </c>
    </row>
    <row r="10" spans="1:9" ht="15" x14ac:dyDescent="0.25">
      <c r="A10" s="578" t="s">
        <v>536</v>
      </c>
      <c r="B10" s="585">
        <f t="shared" ref="B10:I10" si="0">SUM(B9/B7)*100</f>
        <v>22.178464186490306</v>
      </c>
      <c r="C10" s="586">
        <f t="shared" si="0"/>
        <v>23.62231019184761</v>
      </c>
      <c r="D10" s="586">
        <f t="shared" si="0"/>
        <v>20.217502443288144</v>
      </c>
      <c r="E10" s="586">
        <f t="shared" si="0"/>
        <v>21.073619631901842</v>
      </c>
      <c r="F10" s="587">
        <f t="shared" si="0"/>
        <v>28.211401753054037</v>
      </c>
      <c r="G10" s="588">
        <f t="shared" si="0"/>
        <v>21.82613580558278</v>
      </c>
      <c r="H10" s="589">
        <f t="shared" si="0"/>
        <v>5.6136310223266745</v>
      </c>
      <c r="I10" s="588">
        <f t="shared" si="0"/>
        <v>20.773256591392801</v>
      </c>
    </row>
    <row r="11" spans="1:9" ht="15" x14ac:dyDescent="0.25">
      <c r="A11" s="578" t="s">
        <v>537</v>
      </c>
      <c r="B11" s="585">
        <f t="shared" ref="B11:I11" si="1">SUM(B9/B8)*100</f>
        <v>125.81177367301355</v>
      </c>
      <c r="C11" s="590">
        <f t="shared" si="1"/>
        <v>89.195155001424311</v>
      </c>
      <c r="D11" s="590">
        <f t="shared" si="1"/>
        <v>78.694893653159824</v>
      </c>
      <c r="E11" s="590">
        <f t="shared" si="1"/>
        <v>127.60029717682019</v>
      </c>
      <c r="F11" s="587">
        <f t="shared" si="1"/>
        <v>105.28308569036848</v>
      </c>
      <c r="G11" s="588">
        <f t="shared" si="1"/>
        <v>84.506690991656498</v>
      </c>
      <c r="H11" s="589">
        <f t="shared" si="1"/>
        <v>25.789803277980521</v>
      </c>
      <c r="I11" s="588">
        <f t="shared" si="1"/>
        <v>81.259866483386617</v>
      </c>
    </row>
    <row r="12" spans="1:9" ht="15" x14ac:dyDescent="0.25">
      <c r="A12" s="591" t="s">
        <v>538</v>
      </c>
      <c r="B12" s="592">
        <v>0</v>
      </c>
      <c r="C12" s="593">
        <v>0</v>
      </c>
      <c r="D12" s="593">
        <v>0</v>
      </c>
      <c r="E12" s="593">
        <v>0</v>
      </c>
      <c r="F12" s="594">
        <v>0</v>
      </c>
      <c r="G12" s="595">
        <v>0</v>
      </c>
      <c r="H12" s="596">
        <v>0</v>
      </c>
      <c r="I12" s="597">
        <v>0</v>
      </c>
    </row>
    <row r="13" spans="1:9" ht="15" x14ac:dyDescent="0.25">
      <c r="A13" s="578" t="s">
        <v>533</v>
      </c>
      <c r="B13" s="579">
        <v>96725</v>
      </c>
      <c r="C13" s="580">
        <v>38275</v>
      </c>
      <c r="D13" s="580">
        <v>0</v>
      </c>
      <c r="E13" s="580">
        <v>0</v>
      </c>
      <c r="F13" s="581">
        <v>0</v>
      </c>
      <c r="G13" s="582">
        <f>SUM(B13:F13)</f>
        <v>135000</v>
      </c>
      <c r="H13" s="583">
        <v>0</v>
      </c>
      <c r="I13" s="584">
        <f>SUM(G13:H13)</f>
        <v>135000</v>
      </c>
    </row>
    <row r="14" spans="1:9" ht="15" x14ac:dyDescent="0.25">
      <c r="A14" s="578" t="s">
        <v>534</v>
      </c>
      <c r="B14" s="579">
        <v>24180</v>
      </c>
      <c r="C14" s="580">
        <v>7048</v>
      </c>
      <c r="D14" s="580"/>
      <c r="E14" s="580"/>
      <c r="F14" s="581"/>
      <c r="G14" s="582">
        <f>SUM(B14:F14)</f>
        <v>31228</v>
      </c>
      <c r="H14" s="583"/>
      <c r="I14" s="584">
        <f>SUM(G14:H14)</f>
        <v>31228</v>
      </c>
    </row>
    <row r="15" spans="1:9" ht="15" x14ac:dyDescent="0.25">
      <c r="A15" s="578" t="s">
        <v>535</v>
      </c>
      <c r="B15" s="579">
        <v>28694</v>
      </c>
      <c r="C15" s="580">
        <v>9734</v>
      </c>
      <c r="D15" s="580">
        <v>0</v>
      </c>
      <c r="E15" s="580">
        <v>0</v>
      </c>
      <c r="F15" s="581">
        <v>0</v>
      </c>
      <c r="G15" s="582">
        <f>SUM(B15:F15)</f>
        <v>38428</v>
      </c>
      <c r="H15" s="583">
        <v>0</v>
      </c>
      <c r="I15" s="584">
        <f>SUM(G15:H15)</f>
        <v>38428</v>
      </c>
    </row>
    <row r="16" spans="1:9" ht="15" x14ac:dyDescent="0.25">
      <c r="A16" s="578" t="s">
        <v>536</v>
      </c>
      <c r="B16" s="585">
        <f t="shared" ref="B16:I16" si="2">SUM(B15/B13)*100</f>
        <v>29.665546652881879</v>
      </c>
      <c r="C16" s="586">
        <f t="shared" si="2"/>
        <v>25.431743958197256</v>
      </c>
      <c r="D16" s="586">
        <v>0</v>
      </c>
      <c r="E16" s="586">
        <v>0</v>
      </c>
      <c r="F16" s="587">
        <v>0</v>
      </c>
      <c r="G16" s="588">
        <f t="shared" si="2"/>
        <v>28.465185185185188</v>
      </c>
      <c r="H16" s="589">
        <v>0</v>
      </c>
      <c r="I16" s="588">
        <f t="shared" si="2"/>
        <v>28.465185185185188</v>
      </c>
    </row>
    <row r="17" spans="1:9" ht="15" x14ac:dyDescent="0.25">
      <c r="A17" s="578" t="s">
        <v>537</v>
      </c>
      <c r="B17" s="585">
        <f t="shared" ref="B17:I17" si="3">SUM(B15/B14)*100</f>
        <v>118.66832092638543</v>
      </c>
      <c r="C17" s="590">
        <f t="shared" si="3"/>
        <v>138.11010215664018</v>
      </c>
      <c r="D17" s="590">
        <v>0</v>
      </c>
      <c r="E17" s="590">
        <v>0</v>
      </c>
      <c r="F17" s="587">
        <v>0</v>
      </c>
      <c r="G17" s="588">
        <f t="shared" si="3"/>
        <v>123.05623158703727</v>
      </c>
      <c r="H17" s="589">
        <v>0</v>
      </c>
      <c r="I17" s="588">
        <f t="shared" si="3"/>
        <v>123.05623158703727</v>
      </c>
    </row>
    <row r="18" spans="1:9" ht="15" x14ac:dyDescent="0.25">
      <c r="A18" s="591" t="s">
        <v>539</v>
      </c>
      <c r="B18" s="592">
        <v>0</v>
      </c>
      <c r="C18" s="593">
        <v>0</v>
      </c>
      <c r="D18" s="593">
        <v>0</v>
      </c>
      <c r="E18" s="593">
        <v>0</v>
      </c>
      <c r="F18" s="598">
        <v>0</v>
      </c>
      <c r="G18" s="595">
        <v>0</v>
      </c>
      <c r="H18" s="599">
        <v>0</v>
      </c>
      <c r="I18" s="597">
        <v>0</v>
      </c>
    </row>
    <row r="19" spans="1:9" ht="15" x14ac:dyDescent="0.25">
      <c r="A19" s="578" t="s">
        <v>533</v>
      </c>
      <c r="B19" s="579">
        <v>66981</v>
      </c>
      <c r="C19" s="580">
        <v>25954</v>
      </c>
      <c r="D19" s="580">
        <v>547</v>
      </c>
      <c r="E19" s="580">
        <v>468</v>
      </c>
      <c r="F19" s="581">
        <v>0</v>
      </c>
      <c r="G19" s="582">
        <f>SUM(B19:F19)</f>
        <v>93950</v>
      </c>
      <c r="H19" s="583">
        <v>0</v>
      </c>
      <c r="I19" s="584">
        <f>SUM(G19:H19)</f>
        <v>93950</v>
      </c>
    </row>
    <row r="20" spans="1:9" ht="15" x14ac:dyDescent="0.25">
      <c r="A20" s="578" t="s">
        <v>534</v>
      </c>
      <c r="B20" s="579">
        <v>15783</v>
      </c>
      <c r="C20" s="580">
        <v>4480</v>
      </c>
      <c r="D20" s="580"/>
      <c r="E20" s="580"/>
      <c r="F20" s="581"/>
      <c r="G20" s="582">
        <f>SUM(B20:F20)</f>
        <v>20263</v>
      </c>
      <c r="H20" s="583"/>
      <c r="I20" s="584">
        <f>SUM(G20:H20)</f>
        <v>20263</v>
      </c>
    </row>
    <row r="21" spans="1:9" ht="15" x14ac:dyDescent="0.25">
      <c r="A21" s="578" t="s">
        <v>535</v>
      </c>
      <c r="B21" s="579">
        <v>18890</v>
      </c>
      <c r="C21" s="580">
        <v>2734</v>
      </c>
      <c r="D21" s="580"/>
      <c r="E21" s="580"/>
      <c r="F21" s="581">
        <v>0</v>
      </c>
      <c r="G21" s="582">
        <f>SUM(B21:F21)</f>
        <v>21624</v>
      </c>
      <c r="H21" s="583">
        <v>0</v>
      </c>
      <c r="I21" s="584">
        <f>SUM(G21:H21)</f>
        <v>21624</v>
      </c>
    </row>
    <row r="22" spans="1:9" ht="15" x14ac:dyDescent="0.25">
      <c r="A22" s="578" t="s">
        <v>536</v>
      </c>
      <c r="B22" s="585">
        <f t="shared" ref="B22:I22" si="4">SUM(B21/B19)*100</f>
        <v>28.202027440617488</v>
      </c>
      <c r="C22" s="586">
        <f t="shared" si="4"/>
        <v>10.534021730754411</v>
      </c>
      <c r="D22" s="586">
        <f t="shared" si="4"/>
        <v>0</v>
      </c>
      <c r="E22" s="586">
        <f t="shared" si="4"/>
        <v>0</v>
      </c>
      <c r="F22" s="587">
        <v>0</v>
      </c>
      <c r="G22" s="588">
        <f t="shared" si="4"/>
        <v>23.016498137307078</v>
      </c>
      <c r="H22" s="589">
        <v>0</v>
      </c>
      <c r="I22" s="588">
        <f t="shared" si="4"/>
        <v>23.016498137307078</v>
      </c>
    </row>
    <row r="23" spans="1:9" ht="15" x14ac:dyDescent="0.25">
      <c r="A23" s="578" t="s">
        <v>537</v>
      </c>
      <c r="B23" s="585">
        <f t="shared" ref="B23:I23" si="5">SUM(B21/B20)*100</f>
        <v>119.68573781917253</v>
      </c>
      <c r="C23" s="590">
        <f t="shared" si="5"/>
        <v>61.026785714285715</v>
      </c>
      <c r="D23" s="590">
        <v>0</v>
      </c>
      <c r="E23" s="590">
        <v>0</v>
      </c>
      <c r="F23" s="587">
        <v>0</v>
      </c>
      <c r="G23" s="588">
        <f t="shared" si="5"/>
        <v>106.71667571435621</v>
      </c>
      <c r="H23" s="589">
        <v>0</v>
      </c>
      <c r="I23" s="588">
        <f t="shared" si="5"/>
        <v>106.71667571435621</v>
      </c>
    </row>
    <row r="24" spans="1:9" ht="15" x14ac:dyDescent="0.25">
      <c r="A24" s="591" t="s">
        <v>540</v>
      </c>
      <c r="B24" s="592">
        <v>0</v>
      </c>
      <c r="C24" s="593">
        <v>0</v>
      </c>
      <c r="D24" s="593">
        <v>0</v>
      </c>
      <c r="E24" s="593">
        <v>0</v>
      </c>
      <c r="F24" s="598">
        <v>0</v>
      </c>
      <c r="G24" s="595">
        <v>0</v>
      </c>
      <c r="H24" s="599">
        <v>0</v>
      </c>
      <c r="I24" s="597">
        <v>0</v>
      </c>
    </row>
    <row r="25" spans="1:9" ht="15" x14ac:dyDescent="0.25">
      <c r="A25" s="578" t="s">
        <v>533</v>
      </c>
      <c r="B25" s="579">
        <v>29937</v>
      </c>
      <c r="C25" s="580">
        <v>14790</v>
      </c>
      <c r="D25" s="580">
        <v>375</v>
      </c>
      <c r="E25" s="580">
        <v>348</v>
      </c>
      <c r="F25" s="581">
        <v>0</v>
      </c>
      <c r="G25" s="582">
        <f>SUM(B25:F25)</f>
        <v>45450</v>
      </c>
      <c r="H25" s="583">
        <v>0</v>
      </c>
      <c r="I25" s="584">
        <f>SUM(G25:H25)</f>
        <v>45450</v>
      </c>
    </row>
    <row r="26" spans="1:9" ht="15" x14ac:dyDescent="0.25">
      <c r="A26" s="578" t="s">
        <v>534</v>
      </c>
      <c r="B26" s="579">
        <v>7120</v>
      </c>
      <c r="C26" s="580">
        <v>2832</v>
      </c>
      <c r="D26" s="580"/>
      <c r="E26" s="580"/>
      <c r="F26" s="581"/>
      <c r="G26" s="582">
        <f>SUM(B26:F26)</f>
        <v>9952</v>
      </c>
      <c r="H26" s="583"/>
      <c r="I26" s="584">
        <f>SUM(G26:H26)</f>
        <v>9952</v>
      </c>
    </row>
    <row r="27" spans="1:9" ht="15" x14ac:dyDescent="0.25">
      <c r="A27" s="578" t="s">
        <v>535</v>
      </c>
      <c r="B27" s="579">
        <v>5775</v>
      </c>
      <c r="C27" s="580">
        <v>1252</v>
      </c>
      <c r="D27" s="580"/>
      <c r="E27" s="580"/>
      <c r="F27" s="581">
        <v>0</v>
      </c>
      <c r="G27" s="582">
        <f>SUM(B27:F27)</f>
        <v>7027</v>
      </c>
      <c r="H27" s="583">
        <v>0</v>
      </c>
      <c r="I27" s="584">
        <f>SUM(G27:H27)</f>
        <v>7027</v>
      </c>
    </row>
    <row r="28" spans="1:9" ht="15" x14ac:dyDescent="0.25">
      <c r="A28" s="578" t="s">
        <v>536</v>
      </c>
      <c r="B28" s="585">
        <f t="shared" ref="B28:I28" si="6">SUM(B27/B25)*100</f>
        <v>19.290510071149413</v>
      </c>
      <c r="C28" s="586">
        <f t="shared" si="6"/>
        <v>8.4651791751183225</v>
      </c>
      <c r="D28" s="586">
        <f t="shared" si="6"/>
        <v>0</v>
      </c>
      <c r="E28" s="586">
        <f t="shared" si="6"/>
        <v>0</v>
      </c>
      <c r="F28" s="587">
        <v>0</v>
      </c>
      <c r="G28" s="588">
        <f t="shared" si="6"/>
        <v>15.46094609460946</v>
      </c>
      <c r="H28" s="589">
        <v>0</v>
      </c>
      <c r="I28" s="588">
        <f t="shared" si="6"/>
        <v>15.46094609460946</v>
      </c>
    </row>
    <row r="29" spans="1:9" ht="15" x14ac:dyDescent="0.25">
      <c r="A29" s="578" t="s">
        <v>537</v>
      </c>
      <c r="B29" s="585">
        <f t="shared" ref="B29:I29" si="7">SUM(B27/B26)*100</f>
        <v>81.109550561797747</v>
      </c>
      <c r="C29" s="590">
        <f t="shared" si="7"/>
        <v>44.209039548022602</v>
      </c>
      <c r="D29" s="590">
        <v>0</v>
      </c>
      <c r="E29" s="590">
        <v>0</v>
      </c>
      <c r="F29" s="587">
        <v>0</v>
      </c>
      <c r="G29" s="588">
        <f t="shared" si="7"/>
        <v>70.608922829581985</v>
      </c>
      <c r="H29" s="589">
        <v>0</v>
      </c>
      <c r="I29" s="588">
        <f t="shared" si="7"/>
        <v>70.608922829581985</v>
      </c>
    </row>
    <row r="30" spans="1:9" ht="15" x14ac:dyDescent="0.25">
      <c r="A30" s="591" t="s">
        <v>541</v>
      </c>
      <c r="B30" s="592">
        <v>0</v>
      </c>
      <c r="C30" s="593">
        <v>0</v>
      </c>
      <c r="D30" s="593">
        <v>0</v>
      </c>
      <c r="E30" s="593">
        <v>0</v>
      </c>
      <c r="F30" s="598">
        <v>0</v>
      </c>
      <c r="G30" s="595">
        <v>0</v>
      </c>
      <c r="H30" s="599">
        <v>0</v>
      </c>
      <c r="I30" s="597">
        <v>0</v>
      </c>
    </row>
    <row r="31" spans="1:9" ht="15" x14ac:dyDescent="0.25">
      <c r="A31" s="578" t="s">
        <v>533</v>
      </c>
      <c r="B31" s="579">
        <v>0</v>
      </c>
      <c r="C31" s="580">
        <v>2000</v>
      </c>
      <c r="D31" s="580">
        <v>101400</v>
      </c>
      <c r="E31" s="580">
        <v>0</v>
      </c>
      <c r="F31" s="581">
        <v>0</v>
      </c>
      <c r="G31" s="582">
        <f>SUM(B31:F31)</f>
        <v>103400</v>
      </c>
      <c r="H31" s="583">
        <v>0</v>
      </c>
      <c r="I31" s="584">
        <f>SUM(G31:H31)</f>
        <v>103400</v>
      </c>
    </row>
    <row r="32" spans="1:9" ht="15" x14ac:dyDescent="0.25">
      <c r="A32" s="578" t="s">
        <v>534</v>
      </c>
      <c r="B32" s="579"/>
      <c r="C32" s="580">
        <v>400</v>
      </c>
      <c r="D32" s="580">
        <v>25349</v>
      </c>
      <c r="E32" s="580"/>
      <c r="F32" s="581"/>
      <c r="G32" s="582">
        <f>SUM(B32:F32)</f>
        <v>25749</v>
      </c>
      <c r="H32" s="583"/>
      <c r="I32" s="584">
        <f>SUM(G32:H32)</f>
        <v>25749</v>
      </c>
    </row>
    <row r="33" spans="1:11" ht="15" x14ac:dyDescent="0.25">
      <c r="A33" s="578" t="s">
        <v>535</v>
      </c>
      <c r="B33" s="579">
        <v>0</v>
      </c>
      <c r="C33" s="580">
        <v>184</v>
      </c>
      <c r="D33" s="580">
        <v>23406</v>
      </c>
      <c r="E33" s="580">
        <v>0</v>
      </c>
      <c r="F33" s="581">
        <v>0</v>
      </c>
      <c r="G33" s="582">
        <f>SUM(B33:F33)</f>
        <v>23590</v>
      </c>
      <c r="H33" s="583">
        <v>0</v>
      </c>
      <c r="I33" s="584">
        <f>SUM(G33:H33)</f>
        <v>23590</v>
      </c>
    </row>
    <row r="34" spans="1:11" ht="15" x14ac:dyDescent="0.25">
      <c r="A34" s="578" t="s">
        <v>536</v>
      </c>
      <c r="B34" s="585">
        <v>0</v>
      </c>
      <c r="C34" s="586">
        <f t="shared" ref="C34:I34" si="8">SUM(C33/C31)*100</f>
        <v>9.1999999999999993</v>
      </c>
      <c r="D34" s="586">
        <f t="shared" si="8"/>
        <v>23.082840236686391</v>
      </c>
      <c r="E34" s="586">
        <v>0</v>
      </c>
      <c r="F34" s="587">
        <v>0</v>
      </c>
      <c r="G34" s="588">
        <f t="shared" si="8"/>
        <v>22.814313346228239</v>
      </c>
      <c r="H34" s="589">
        <v>0</v>
      </c>
      <c r="I34" s="588">
        <f t="shared" si="8"/>
        <v>22.814313346228239</v>
      </c>
    </row>
    <row r="35" spans="1:11" ht="15.75" thickBot="1" x14ac:dyDescent="0.3">
      <c r="A35" s="578" t="s">
        <v>537</v>
      </c>
      <c r="B35" s="585">
        <v>0</v>
      </c>
      <c r="C35" s="590">
        <f t="shared" ref="C35:I35" si="9">SUM(C33/C32)*100</f>
        <v>46</v>
      </c>
      <c r="D35" s="590">
        <f t="shared" si="9"/>
        <v>92.335003353189478</v>
      </c>
      <c r="E35" s="590">
        <v>0</v>
      </c>
      <c r="F35" s="587">
        <v>0</v>
      </c>
      <c r="G35" s="588">
        <f t="shared" si="9"/>
        <v>91.615208357606122</v>
      </c>
      <c r="H35" s="589">
        <v>0</v>
      </c>
      <c r="I35" s="588">
        <f t="shared" si="9"/>
        <v>91.615208357606122</v>
      </c>
    </row>
    <row r="36" spans="1:11" ht="15" x14ac:dyDescent="0.25">
      <c r="A36" s="600" t="s">
        <v>542</v>
      </c>
      <c r="B36" s="601">
        <v>0</v>
      </c>
      <c r="C36" s="602">
        <v>0</v>
      </c>
      <c r="D36" s="602">
        <v>0</v>
      </c>
      <c r="E36" s="602">
        <v>0</v>
      </c>
      <c r="F36" s="603">
        <v>0</v>
      </c>
      <c r="G36" s="604">
        <v>0</v>
      </c>
      <c r="H36" s="605">
        <v>0</v>
      </c>
      <c r="I36" s="606">
        <v>0</v>
      </c>
    </row>
    <row r="37" spans="1:11" ht="15" x14ac:dyDescent="0.25">
      <c r="A37" s="607" t="s">
        <v>533</v>
      </c>
      <c r="B37" s="608">
        <f t="shared" ref="B37:F39" si="10">SUM(B7+B13+B19+B25+B31)</f>
        <v>1369554</v>
      </c>
      <c r="C37" s="609">
        <f t="shared" si="10"/>
        <v>19817882</v>
      </c>
      <c r="D37" s="609">
        <f t="shared" si="10"/>
        <v>26960595</v>
      </c>
      <c r="E37" s="609">
        <f t="shared" si="10"/>
        <v>82316</v>
      </c>
      <c r="F37" s="610">
        <f t="shared" si="10"/>
        <v>1159120</v>
      </c>
      <c r="G37" s="582">
        <f>SUM(B37:F37)</f>
        <v>49389467</v>
      </c>
      <c r="H37" s="611">
        <f>SUM(H7+H13+H19+H25+H31)</f>
        <v>3404000</v>
      </c>
      <c r="I37" s="584">
        <f>SUM(G37:H37)</f>
        <v>52793467</v>
      </c>
    </row>
    <row r="38" spans="1:11" ht="15" x14ac:dyDescent="0.25">
      <c r="A38" s="607" t="s">
        <v>534</v>
      </c>
      <c r="B38" s="608">
        <f t="shared" si="10"/>
        <v>254376</v>
      </c>
      <c r="C38" s="609">
        <f t="shared" si="10"/>
        <v>5241841</v>
      </c>
      <c r="D38" s="609">
        <f t="shared" si="10"/>
        <v>6925507</v>
      </c>
      <c r="E38" s="609">
        <f t="shared" si="10"/>
        <v>13460</v>
      </c>
      <c r="F38" s="610">
        <f t="shared" si="10"/>
        <v>310595</v>
      </c>
      <c r="G38" s="582">
        <f>SUM(B38:F38)</f>
        <v>12745779</v>
      </c>
      <c r="H38" s="611">
        <f>SUM(H8+H14+H20+H26+H32)</f>
        <v>740944</v>
      </c>
      <c r="I38" s="584">
        <f>SUM(G38:H38)</f>
        <v>13486723</v>
      </c>
    </row>
    <row r="39" spans="1:11" ht="15" x14ac:dyDescent="0.25">
      <c r="A39" s="607" t="s">
        <v>535</v>
      </c>
      <c r="B39" s="608">
        <f t="shared" si="10"/>
        <v>314158</v>
      </c>
      <c r="C39" s="609">
        <f t="shared" si="10"/>
        <v>4676207</v>
      </c>
      <c r="D39" s="609">
        <f t="shared" si="10"/>
        <v>5453478</v>
      </c>
      <c r="E39" s="609">
        <f t="shared" si="10"/>
        <v>17175</v>
      </c>
      <c r="F39" s="610">
        <f t="shared" si="10"/>
        <v>327004</v>
      </c>
      <c r="G39" s="582">
        <f>SUM(B39:F39)</f>
        <v>10788022</v>
      </c>
      <c r="H39" s="611">
        <f>SUM(H9+H15+H21+H27+H33)</f>
        <v>191088</v>
      </c>
      <c r="I39" s="584">
        <f>SUM(G39:H39)</f>
        <v>10979110</v>
      </c>
    </row>
    <row r="40" spans="1:11" x14ac:dyDescent="0.2">
      <c r="A40" s="607" t="s">
        <v>536</v>
      </c>
      <c r="B40" s="612">
        <f t="shared" ref="B40:I40" si="11">SUM(B39/B37)*100</f>
        <v>22.938708513866558</v>
      </c>
      <c r="C40" s="613">
        <f t="shared" si="11"/>
        <v>23.595896877375697</v>
      </c>
      <c r="D40" s="613">
        <f t="shared" si="11"/>
        <v>20.227587707170407</v>
      </c>
      <c r="E40" s="613">
        <f t="shared" si="11"/>
        <v>20.864716458525681</v>
      </c>
      <c r="F40" s="614">
        <f t="shared" si="11"/>
        <v>28.211401753054037</v>
      </c>
      <c r="G40" s="615">
        <f t="shared" si="11"/>
        <v>21.842758497474776</v>
      </c>
      <c r="H40" s="615">
        <f t="shared" si="11"/>
        <v>5.6136310223266745</v>
      </c>
      <c r="I40" s="615">
        <f t="shared" si="11"/>
        <v>20.796342092857813</v>
      </c>
    </row>
    <row r="41" spans="1:11" ht="13.5" thickBot="1" x14ac:dyDescent="0.25">
      <c r="A41" s="607" t="s">
        <v>537</v>
      </c>
      <c r="B41" s="616">
        <f t="shared" ref="B41:I41" si="12">SUM(B39/B38)*100</f>
        <v>123.5014309526056</v>
      </c>
      <c r="C41" s="617">
        <f t="shared" si="12"/>
        <v>89.209249193174685</v>
      </c>
      <c r="D41" s="617">
        <f t="shared" si="12"/>
        <v>78.744819693345192</v>
      </c>
      <c r="E41" s="617">
        <f t="shared" si="12"/>
        <v>127.60029717682019</v>
      </c>
      <c r="F41" s="618">
        <f t="shared" si="12"/>
        <v>105.28308569036848</v>
      </c>
      <c r="G41" s="619">
        <f t="shared" si="12"/>
        <v>84.639958059840822</v>
      </c>
      <c r="H41" s="619">
        <f t="shared" si="12"/>
        <v>25.789803277980521</v>
      </c>
      <c r="I41" s="619">
        <f t="shared" si="12"/>
        <v>81.406802823784545</v>
      </c>
    </row>
    <row r="42" spans="1:11" ht="15" x14ac:dyDescent="0.25">
      <c r="A42" s="600" t="s">
        <v>543</v>
      </c>
      <c r="B42" s="620">
        <v>0</v>
      </c>
      <c r="C42" s="621">
        <v>0</v>
      </c>
      <c r="D42" s="621">
        <v>0</v>
      </c>
      <c r="E42" s="621">
        <v>0</v>
      </c>
      <c r="F42" s="622">
        <v>0</v>
      </c>
      <c r="G42" s="577">
        <v>0</v>
      </c>
      <c r="H42" s="623">
        <v>0</v>
      </c>
      <c r="I42" s="624">
        <v>0</v>
      </c>
    </row>
    <row r="43" spans="1:11" ht="15" x14ac:dyDescent="0.25">
      <c r="A43" s="607" t="s">
        <v>533</v>
      </c>
      <c r="B43" s="611">
        <v>2271598</v>
      </c>
      <c r="C43" s="609">
        <v>7069015</v>
      </c>
      <c r="D43" s="609">
        <v>49602114</v>
      </c>
      <c r="E43" s="609">
        <v>290148</v>
      </c>
      <c r="F43" s="625">
        <v>1684658</v>
      </c>
      <c r="G43" s="582">
        <f>SUM(B43:F43)</f>
        <v>60917533</v>
      </c>
      <c r="H43" s="626">
        <v>0</v>
      </c>
      <c r="I43" s="584">
        <f>SUM(G43:H43)</f>
        <v>60917533</v>
      </c>
    </row>
    <row r="44" spans="1:11" ht="15" x14ac:dyDescent="0.25">
      <c r="A44" s="607" t="s">
        <v>534</v>
      </c>
      <c r="B44" s="611">
        <v>626090</v>
      </c>
      <c r="C44" s="609">
        <v>1729291</v>
      </c>
      <c r="D44" s="609">
        <v>12327566</v>
      </c>
      <c r="E44" s="609">
        <v>77603</v>
      </c>
      <c r="F44" s="625">
        <v>380764</v>
      </c>
      <c r="G44" s="582">
        <f>SUM(B44:F44)</f>
        <v>15141314</v>
      </c>
      <c r="H44" s="626"/>
      <c r="I44" s="584">
        <f>SUM(G44:H44)</f>
        <v>15141314</v>
      </c>
    </row>
    <row r="45" spans="1:11" ht="15" x14ac:dyDescent="0.25">
      <c r="A45" s="607" t="s">
        <v>535</v>
      </c>
      <c r="B45" s="611">
        <v>481410</v>
      </c>
      <c r="C45" s="609">
        <v>1534651</v>
      </c>
      <c r="D45" s="609">
        <v>12277387</v>
      </c>
      <c r="E45" s="609">
        <v>33600</v>
      </c>
      <c r="F45" s="625">
        <v>305663</v>
      </c>
      <c r="G45" s="582">
        <f>SUM(B45:F45)</f>
        <v>14632711</v>
      </c>
      <c r="H45" s="626">
        <v>0</v>
      </c>
      <c r="I45" s="584">
        <f>SUM(G45:H45)</f>
        <v>14632711</v>
      </c>
      <c r="J45" s="627"/>
      <c r="K45" s="627"/>
    </row>
    <row r="46" spans="1:11" x14ac:dyDescent="0.2">
      <c r="A46" s="607" t="s">
        <v>536</v>
      </c>
      <c r="B46" s="612">
        <f t="shared" ref="B46:I46" si="13">SUM(B45/B43)*100</f>
        <v>21.19257016426322</v>
      </c>
      <c r="C46" s="613">
        <f t="shared" si="13"/>
        <v>21.709545106354987</v>
      </c>
      <c r="D46" s="613">
        <f t="shared" si="13"/>
        <v>24.751741427794791</v>
      </c>
      <c r="E46" s="613">
        <f t="shared" si="13"/>
        <v>11.58029695190041</v>
      </c>
      <c r="F46" s="614">
        <f t="shared" si="13"/>
        <v>18.143920012251744</v>
      </c>
      <c r="G46" s="615">
        <f t="shared" si="13"/>
        <v>24.02052460003592</v>
      </c>
      <c r="H46" s="615">
        <v>0</v>
      </c>
      <c r="I46" s="615">
        <f t="shared" si="13"/>
        <v>24.02052460003592</v>
      </c>
      <c r="J46" s="627"/>
      <c r="K46" s="627"/>
    </row>
    <row r="47" spans="1:11" ht="13.5" thickBot="1" x14ac:dyDescent="0.25">
      <c r="A47" s="607" t="s">
        <v>537</v>
      </c>
      <c r="B47" s="616">
        <f t="shared" ref="B47:I47" si="14">SUM(B45/B44)*100</f>
        <v>76.891501221869063</v>
      </c>
      <c r="C47" s="617">
        <f t="shared" si="14"/>
        <v>88.744520153056953</v>
      </c>
      <c r="D47" s="617">
        <f t="shared" si="14"/>
        <v>99.592952899217906</v>
      </c>
      <c r="E47" s="617">
        <f t="shared" si="14"/>
        <v>43.297295207659495</v>
      </c>
      <c r="F47" s="618">
        <f t="shared" si="14"/>
        <v>80.276234097761346</v>
      </c>
      <c r="G47" s="619">
        <f t="shared" si="14"/>
        <v>96.640958638068014</v>
      </c>
      <c r="H47" s="619">
        <v>0</v>
      </c>
      <c r="I47" s="619">
        <f t="shared" si="14"/>
        <v>96.640958638068014</v>
      </c>
    </row>
    <row r="48" spans="1:11" ht="15" x14ac:dyDescent="0.25">
      <c r="A48" s="628" t="s">
        <v>544</v>
      </c>
      <c r="B48" s="629">
        <v>0</v>
      </c>
      <c r="C48" s="630">
        <v>0</v>
      </c>
      <c r="D48" s="630">
        <v>0</v>
      </c>
      <c r="E48" s="630">
        <v>0</v>
      </c>
      <c r="F48" s="631">
        <v>0</v>
      </c>
      <c r="G48" s="606">
        <v>0</v>
      </c>
      <c r="H48" s="606">
        <v>0</v>
      </c>
      <c r="I48" s="606">
        <v>0</v>
      </c>
    </row>
    <row r="49" spans="1:11" ht="15" x14ac:dyDescent="0.25">
      <c r="A49" s="573" t="s">
        <v>533</v>
      </c>
      <c r="B49" s="632">
        <f t="shared" ref="B49:H51" si="15">SUM(B37+B43)</f>
        <v>3641152</v>
      </c>
      <c r="C49" s="633">
        <f t="shared" si="15"/>
        <v>26886897</v>
      </c>
      <c r="D49" s="633">
        <f t="shared" si="15"/>
        <v>76562709</v>
      </c>
      <c r="E49" s="633">
        <f t="shared" si="15"/>
        <v>372464</v>
      </c>
      <c r="F49" s="634">
        <f t="shared" si="15"/>
        <v>2843778</v>
      </c>
      <c r="G49" s="584">
        <f>SUM(B49:F49)</f>
        <v>110307000</v>
      </c>
      <c r="H49" s="584">
        <f>H37+H43</f>
        <v>3404000</v>
      </c>
      <c r="I49" s="584">
        <f>SUM(G49:H49)</f>
        <v>113711000</v>
      </c>
    </row>
    <row r="50" spans="1:11" ht="15" x14ac:dyDescent="0.25">
      <c r="A50" s="573" t="s">
        <v>534</v>
      </c>
      <c r="B50" s="632">
        <f t="shared" si="15"/>
        <v>880466</v>
      </c>
      <c r="C50" s="633">
        <f t="shared" si="15"/>
        <v>6971132</v>
      </c>
      <c r="D50" s="633">
        <f t="shared" si="15"/>
        <v>19253073</v>
      </c>
      <c r="E50" s="633">
        <f t="shared" si="15"/>
        <v>91063</v>
      </c>
      <c r="F50" s="634">
        <f t="shared" si="15"/>
        <v>691359</v>
      </c>
      <c r="G50" s="584">
        <f>SUM(B50:F50)</f>
        <v>27887093</v>
      </c>
      <c r="H50" s="634">
        <f t="shared" si="15"/>
        <v>740944</v>
      </c>
      <c r="I50" s="584">
        <f>SUM(G50:H50)</f>
        <v>28628037</v>
      </c>
    </row>
    <row r="51" spans="1:11" ht="15" x14ac:dyDescent="0.25">
      <c r="A51" s="573" t="s">
        <v>535</v>
      </c>
      <c r="B51" s="632">
        <f t="shared" si="15"/>
        <v>795568</v>
      </c>
      <c r="C51" s="633">
        <f t="shared" si="15"/>
        <v>6210858</v>
      </c>
      <c r="D51" s="633">
        <f t="shared" si="15"/>
        <v>17730865</v>
      </c>
      <c r="E51" s="633">
        <f t="shared" si="15"/>
        <v>50775</v>
      </c>
      <c r="F51" s="634">
        <f t="shared" si="15"/>
        <v>632667</v>
      </c>
      <c r="G51" s="584">
        <f>SUM(B51:F51)</f>
        <v>25420733</v>
      </c>
      <c r="H51" s="584">
        <f>H39+H45</f>
        <v>191088</v>
      </c>
      <c r="I51" s="584">
        <f>SUM(G51:H51)</f>
        <v>25611821</v>
      </c>
      <c r="J51" s="627"/>
    </row>
    <row r="52" spans="1:11" ht="15" x14ac:dyDescent="0.25">
      <c r="A52" s="573" t="s">
        <v>536</v>
      </c>
      <c r="B52" s="635">
        <f t="shared" ref="B52:I52" si="16">SUM(B51/B49)*100</f>
        <v>21.849348777529748</v>
      </c>
      <c r="C52" s="636">
        <f t="shared" si="16"/>
        <v>23.099943440851504</v>
      </c>
      <c r="D52" s="636">
        <f t="shared" si="16"/>
        <v>23.158617598026737</v>
      </c>
      <c r="E52" s="636">
        <f t="shared" si="16"/>
        <v>13.632189956613255</v>
      </c>
      <c r="F52" s="637">
        <f t="shared" si="16"/>
        <v>22.247411717792318</v>
      </c>
      <c r="G52" s="588">
        <f t="shared" si="16"/>
        <v>23.045439545994363</v>
      </c>
      <c r="H52" s="588">
        <f t="shared" si="16"/>
        <v>5.6136310223266745</v>
      </c>
      <c r="I52" s="588">
        <f t="shared" si="16"/>
        <v>22.523608973626121</v>
      </c>
      <c r="J52" s="627"/>
    </row>
    <row r="53" spans="1:11" ht="15.75" thickBot="1" x14ac:dyDescent="0.3">
      <c r="A53" s="638" t="s">
        <v>537</v>
      </c>
      <c r="B53" s="639">
        <f t="shared" ref="B53:I53" si="17">SUM(B51/B50)*100</f>
        <v>90.35760608586817</v>
      </c>
      <c r="C53" s="640">
        <f t="shared" si="17"/>
        <v>89.093966374471179</v>
      </c>
      <c r="D53" s="640">
        <f t="shared" si="17"/>
        <v>92.093688108906051</v>
      </c>
      <c r="E53" s="640">
        <f t="shared" si="17"/>
        <v>55.758101534102764</v>
      </c>
      <c r="F53" s="641">
        <f t="shared" si="17"/>
        <v>91.510633404642164</v>
      </c>
      <c r="G53" s="642">
        <f t="shared" si="17"/>
        <v>91.155908577491388</v>
      </c>
      <c r="H53" s="642">
        <f t="shared" si="17"/>
        <v>25.789803277980521</v>
      </c>
      <c r="I53" s="642">
        <f t="shared" si="17"/>
        <v>89.464118688962159</v>
      </c>
      <c r="J53" s="627"/>
      <c r="K53" s="627"/>
    </row>
    <row r="54" spans="1:11" x14ac:dyDescent="0.2">
      <c r="B54" s="643"/>
      <c r="C54" s="643"/>
      <c r="D54" s="643"/>
      <c r="E54" s="643"/>
      <c r="F54" s="643"/>
      <c r="G54" s="643"/>
      <c r="H54" s="643"/>
      <c r="I54" s="643"/>
    </row>
  </sheetData>
  <printOptions horizontalCentered="1"/>
  <pageMargins left="0" right="0" top="0" bottom="0" header="0" footer="0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5"/>
  <sheetViews>
    <sheetView tabSelected="1" workbookViewId="0">
      <pane xSplit="2" ySplit="5" topLeftCell="C6" activePane="bottomRight" state="frozen"/>
      <selection activeCell="A46" sqref="A3:H46"/>
      <selection pane="topRight" activeCell="A46" sqref="A3:H46"/>
      <selection pane="bottomLeft" activeCell="A46" sqref="A3:H46"/>
      <selection pane="bottomRight" activeCell="A3" sqref="A3:F19"/>
    </sheetView>
  </sheetViews>
  <sheetFormatPr defaultRowHeight="14.25" customHeight="1" x14ac:dyDescent="0.2"/>
  <cols>
    <col min="1" max="1" width="7" style="1" customWidth="1"/>
    <col min="2" max="2" width="74.28515625" style="1" customWidth="1"/>
    <col min="3" max="5" width="11.7109375" style="1" customWidth="1"/>
    <col min="6" max="6" width="12.140625" style="1" customWidth="1"/>
    <col min="7" max="7" width="13.5703125" style="1" customWidth="1"/>
    <col min="8" max="16384" width="9.140625" style="1"/>
  </cols>
  <sheetData>
    <row r="3" spans="1:8" ht="14.25" customHeight="1" x14ac:dyDescent="0.2">
      <c r="A3" s="1" t="s">
        <v>58</v>
      </c>
    </row>
    <row r="4" spans="1:8" ht="14.25" customHeight="1" x14ac:dyDescent="0.2">
      <c r="F4" s="2" t="s">
        <v>3</v>
      </c>
    </row>
    <row r="5" spans="1:8" ht="33.75" customHeight="1" x14ac:dyDescent="0.2">
      <c r="A5" s="17" t="s">
        <v>59</v>
      </c>
      <c r="B5" s="6" t="s">
        <v>1</v>
      </c>
      <c r="C5" s="18" t="s">
        <v>94</v>
      </c>
      <c r="D5" s="18" t="s">
        <v>95</v>
      </c>
      <c r="E5" s="18" t="s">
        <v>154</v>
      </c>
      <c r="F5" s="18" t="s">
        <v>155</v>
      </c>
    </row>
    <row r="6" spans="1:8" ht="18.75" customHeight="1" x14ac:dyDescent="0.2">
      <c r="A6" s="3"/>
      <c r="B6" s="13" t="s">
        <v>60</v>
      </c>
      <c r="C6" s="14">
        <f t="shared" ref="C6:D6" si="0">+C7+C12+C13+C14+C17</f>
        <v>466920</v>
      </c>
      <c r="D6" s="14">
        <f t="shared" si="0"/>
        <v>458012</v>
      </c>
      <c r="E6" s="14">
        <f t="shared" ref="E6" si="1">+E7+E12+E13+E14+E17</f>
        <v>448341</v>
      </c>
      <c r="F6" s="14">
        <f>SUM(C6:E6)</f>
        <v>1373273</v>
      </c>
      <c r="G6" s="10"/>
    </row>
    <row r="7" spans="1:8" ht="18.75" customHeight="1" x14ac:dyDescent="0.2">
      <c r="A7" s="4"/>
      <c r="B7" s="13" t="s">
        <v>92</v>
      </c>
      <c r="C7" s="14">
        <f t="shared" ref="C7:D7" si="2">+C9+C10+C11+C15+C16+C18+C19</f>
        <v>430493</v>
      </c>
      <c r="D7" s="14">
        <f t="shared" si="2"/>
        <v>439570</v>
      </c>
      <c r="E7" s="14">
        <f t="shared" ref="E7" si="3">+E9+E10+E11+E15+E16+E18+E19</f>
        <v>424907</v>
      </c>
      <c r="F7" s="14">
        <f t="shared" ref="F7:F19" si="4">SUM(C7:E7)</f>
        <v>1294970</v>
      </c>
      <c r="G7" s="10"/>
      <c r="H7" s="5"/>
    </row>
    <row r="8" spans="1:8" ht="18.75" customHeight="1" x14ac:dyDescent="0.2">
      <c r="A8" s="4"/>
      <c r="B8" s="13" t="s">
        <v>93</v>
      </c>
      <c r="C8" s="14">
        <f t="shared" ref="C8:D8" si="5">+C9+C10+C11+C12+C13+C14+C18</f>
        <v>445863</v>
      </c>
      <c r="D8" s="14">
        <f t="shared" si="5"/>
        <v>436816</v>
      </c>
      <c r="E8" s="14">
        <f t="shared" ref="E8" si="6">+E9+E10+E11+E12+E13+E14+E18</f>
        <v>427060</v>
      </c>
      <c r="F8" s="14">
        <f t="shared" si="4"/>
        <v>1309739</v>
      </c>
      <c r="G8" s="10"/>
    </row>
    <row r="9" spans="1:8" ht="18.75" customHeight="1" x14ac:dyDescent="0.2">
      <c r="A9" s="6" t="s">
        <v>61</v>
      </c>
      <c r="B9" s="7" t="s">
        <v>62</v>
      </c>
      <c r="C9" s="8">
        <v>384470</v>
      </c>
      <c r="D9" s="8">
        <v>393759</v>
      </c>
      <c r="E9" s="8">
        <v>379677</v>
      </c>
      <c r="F9" s="14">
        <f t="shared" si="4"/>
        <v>1157906</v>
      </c>
      <c r="G9" s="10"/>
      <c r="H9" s="5"/>
    </row>
    <row r="10" spans="1:8" ht="18.75" customHeight="1" x14ac:dyDescent="0.2">
      <c r="A10" s="6" t="s">
        <v>63</v>
      </c>
      <c r="B10" s="7" t="s">
        <v>64</v>
      </c>
      <c r="C10" s="8">
        <v>22631</v>
      </c>
      <c r="D10" s="8">
        <v>22900</v>
      </c>
      <c r="E10" s="8">
        <v>22562</v>
      </c>
      <c r="F10" s="14">
        <f t="shared" si="4"/>
        <v>68093</v>
      </c>
      <c r="G10" s="11"/>
      <c r="H10" s="5"/>
    </row>
    <row r="11" spans="1:8" ht="18.75" customHeight="1" x14ac:dyDescent="0.2">
      <c r="A11" s="6" t="s">
        <v>65</v>
      </c>
      <c r="B11" s="7" t="s">
        <v>66</v>
      </c>
      <c r="C11" s="8">
        <v>2783</v>
      </c>
      <c r="D11" s="8">
        <v>2308</v>
      </c>
      <c r="E11" s="8">
        <v>2043</v>
      </c>
      <c r="F11" s="14">
        <f t="shared" si="4"/>
        <v>7134</v>
      </c>
      <c r="G11" s="11"/>
      <c r="H11" s="5"/>
    </row>
    <row r="12" spans="1:8" ht="18.75" customHeight="1" x14ac:dyDescent="0.2">
      <c r="A12" s="6" t="s">
        <v>67</v>
      </c>
      <c r="B12" s="7" t="s">
        <v>68</v>
      </c>
      <c r="C12" s="8">
        <v>950</v>
      </c>
      <c r="D12" s="8">
        <v>1047</v>
      </c>
      <c r="E12" s="8">
        <v>995</v>
      </c>
      <c r="F12" s="14">
        <f t="shared" si="4"/>
        <v>2992</v>
      </c>
      <c r="G12" s="11"/>
      <c r="H12" s="5"/>
    </row>
    <row r="13" spans="1:8" ht="18.75" customHeight="1" x14ac:dyDescent="0.2">
      <c r="A13" s="6" t="s">
        <v>69</v>
      </c>
      <c r="B13" s="7" t="s">
        <v>70</v>
      </c>
      <c r="C13" s="8">
        <v>33422</v>
      </c>
      <c r="D13" s="8">
        <v>16455</v>
      </c>
      <c r="E13" s="8">
        <v>17873</v>
      </c>
      <c r="F13" s="14">
        <f t="shared" si="4"/>
        <v>67750</v>
      </c>
      <c r="G13" s="11"/>
      <c r="H13" s="5"/>
    </row>
    <row r="14" spans="1:8" ht="18.75" customHeight="1" x14ac:dyDescent="0.2">
      <c r="A14" s="6" t="s">
        <v>71</v>
      </c>
      <c r="B14" s="7" t="s">
        <v>72</v>
      </c>
      <c r="C14" s="8">
        <v>1239</v>
      </c>
      <c r="D14" s="8">
        <v>0</v>
      </c>
      <c r="E14" s="8">
        <v>3538</v>
      </c>
      <c r="F14" s="14">
        <f t="shared" si="4"/>
        <v>4777</v>
      </c>
      <c r="G14" s="11"/>
      <c r="H14" s="5"/>
    </row>
    <row r="15" spans="1:8" ht="18.75" customHeight="1" x14ac:dyDescent="0.2">
      <c r="A15" s="6" t="s">
        <v>73</v>
      </c>
      <c r="B15" s="7" t="s">
        <v>74</v>
      </c>
      <c r="C15" s="8">
        <v>20045</v>
      </c>
      <c r="D15" s="8">
        <v>20042</v>
      </c>
      <c r="E15" s="8">
        <v>20045</v>
      </c>
      <c r="F15" s="14">
        <f t="shared" si="4"/>
        <v>60132</v>
      </c>
      <c r="G15" s="11"/>
      <c r="H15" s="5"/>
    </row>
    <row r="16" spans="1:8" ht="18.75" customHeight="1" x14ac:dyDescent="0.2">
      <c r="A16" s="6" t="s">
        <v>75</v>
      </c>
      <c r="B16" s="9" t="s">
        <v>76</v>
      </c>
      <c r="C16" s="8">
        <v>173</v>
      </c>
      <c r="D16" s="8">
        <v>189</v>
      </c>
      <c r="E16" s="8">
        <v>184</v>
      </c>
      <c r="F16" s="14">
        <f t="shared" si="4"/>
        <v>546</v>
      </c>
      <c r="G16" s="11"/>
      <c r="H16" s="5"/>
    </row>
    <row r="17" spans="1:8" ht="18.75" customHeight="1" x14ac:dyDescent="0.2">
      <c r="A17" s="6" t="s">
        <v>77</v>
      </c>
      <c r="B17" s="7" t="s">
        <v>78</v>
      </c>
      <c r="C17" s="8">
        <v>816</v>
      </c>
      <c r="D17" s="8">
        <v>940</v>
      </c>
      <c r="E17" s="8">
        <v>1028</v>
      </c>
      <c r="F17" s="14">
        <f t="shared" si="4"/>
        <v>2784</v>
      </c>
      <c r="G17" s="11"/>
      <c r="H17" s="5"/>
    </row>
    <row r="18" spans="1:8" ht="18.75" customHeight="1" x14ac:dyDescent="0.2">
      <c r="A18" s="6" t="s">
        <v>79</v>
      </c>
      <c r="B18" s="7" t="s">
        <v>80</v>
      </c>
      <c r="C18" s="8">
        <v>368</v>
      </c>
      <c r="D18" s="8">
        <v>347</v>
      </c>
      <c r="E18" s="8">
        <f>354+18</f>
        <v>372</v>
      </c>
      <c r="F18" s="14">
        <f t="shared" si="4"/>
        <v>1087</v>
      </c>
      <c r="G18" s="11"/>
      <c r="H18" s="5"/>
    </row>
    <row r="19" spans="1:8" ht="18.75" customHeight="1" x14ac:dyDescent="0.2">
      <c r="A19" s="6" t="s">
        <v>81</v>
      </c>
      <c r="B19" s="7" t="s">
        <v>82</v>
      </c>
      <c r="C19" s="8">
        <v>23</v>
      </c>
      <c r="D19" s="8">
        <v>25</v>
      </c>
      <c r="E19" s="8">
        <v>24</v>
      </c>
      <c r="F19" s="14">
        <f t="shared" si="4"/>
        <v>72</v>
      </c>
      <c r="G19" s="11"/>
      <c r="H19" s="5"/>
    </row>
    <row r="20" spans="1:8" ht="18.75" customHeight="1" x14ac:dyDescent="0.2">
      <c r="G20" s="10"/>
    </row>
    <row r="21" spans="1:8" ht="14.25" customHeight="1" x14ac:dyDescent="0.2">
      <c r="C21" s="5"/>
      <c r="D21" s="5"/>
      <c r="E21" s="5"/>
      <c r="F21" s="5"/>
      <c r="G21" s="10"/>
    </row>
    <row r="22" spans="1:8" ht="14.25" customHeight="1" x14ac:dyDescent="0.2">
      <c r="B22" s="19"/>
      <c r="C22" s="5"/>
      <c r="D22" s="5"/>
      <c r="E22" s="5"/>
      <c r="F22" s="5"/>
      <c r="G22" s="10"/>
    </row>
    <row r="23" spans="1:8" ht="14.25" customHeight="1" x14ac:dyDescent="0.2">
      <c r="B23" s="19"/>
      <c r="F23" s="5"/>
      <c r="G23" s="10"/>
    </row>
    <row r="24" spans="1:8" ht="14.25" customHeight="1" x14ac:dyDescent="0.2">
      <c r="C24" s="5"/>
      <c r="D24" s="5"/>
      <c r="E24" s="5"/>
      <c r="F24" s="5"/>
    </row>
    <row r="25" spans="1:8" ht="14.25" customHeight="1" x14ac:dyDescent="0.2">
      <c r="C25" s="5"/>
      <c r="D25" s="5"/>
      <c r="E25" s="5"/>
      <c r="F25" s="5"/>
    </row>
    <row r="26" spans="1:8" ht="14.25" customHeight="1" x14ac:dyDescent="0.2">
      <c r="C26" s="5"/>
      <c r="F26" s="5"/>
    </row>
    <row r="27" spans="1:8" ht="14.25" customHeight="1" x14ac:dyDescent="0.2">
      <c r="C27" s="5"/>
      <c r="D27" s="5"/>
      <c r="E27" s="5"/>
      <c r="F27" s="5"/>
    </row>
    <row r="28" spans="1:8" ht="14.25" customHeight="1" x14ac:dyDescent="0.2">
      <c r="C28" s="5"/>
      <c r="D28" s="5"/>
      <c r="E28" s="5"/>
      <c r="F28" s="5"/>
    </row>
    <row r="29" spans="1:8" ht="14.25" customHeight="1" x14ac:dyDescent="0.2">
      <c r="F29" s="5"/>
    </row>
    <row r="30" spans="1:8" ht="14.25" customHeight="1" x14ac:dyDescent="0.2">
      <c r="F30" s="5"/>
    </row>
    <row r="31" spans="1:8" ht="14.25" customHeight="1" x14ac:dyDescent="0.2">
      <c r="F31" s="5"/>
    </row>
    <row r="32" spans="1:8" ht="14.25" customHeight="1" x14ac:dyDescent="0.2">
      <c r="F32" s="5"/>
    </row>
    <row r="33" spans="6:6" ht="14.25" customHeight="1" x14ac:dyDescent="0.2">
      <c r="F33" s="5"/>
    </row>
    <row r="34" spans="6:6" ht="14.25" customHeight="1" x14ac:dyDescent="0.2">
      <c r="F34" s="5"/>
    </row>
    <row r="35" spans="6:6" ht="14.25" customHeight="1" x14ac:dyDescent="0.2">
      <c r="F35" s="5"/>
    </row>
  </sheetData>
  <phoneticPr fontId="9" type="noConversion"/>
  <pageMargins left="0.47244094488188981" right="0.27559055118110237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7"/>
  <sheetViews>
    <sheetView zoomScale="75" workbookViewId="0">
      <selection activeCell="F38" sqref="F38"/>
    </sheetView>
  </sheetViews>
  <sheetFormatPr defaultRowHeight="12.75" x14ac:dyDescent="0.2"/>
  <cols>
    <col min="1" max="1" width="15.85546875" style="644" customWidth="1"/>
    <col min="2" max="3" width="10.5703125" style="644" customWidth="1"/>
    <col min="4" max="4" width="9.85546875" style="644" customWidth="1"/>
    <col min="5" max="5" width="9.28515625" style="644" customWidth="1"/>
    <col min="6" max="6" width="69.28515625" style="644" customWidth="1"/>
    <col min="7" max="7" width="22.28515625" style="644" customWidth="1"/>
    <col min="8" max="8" width="20.5703125" style="644" customWidth="1"/>
    <col min="9" max="9" width="19.5703125" style="644" customWidth="1"/>
    <col min="10" max="10" width="20.5703125" style="644" customWidth="1"/>
    <col min="11" max="12" width="13.85546875" style="644" customWidth="1"/>
    <col min="13" max="256" width="9.140625" style="644"/>
    <col min="257" max="257" width="15.85546875" style="644" customWidth="1"/>
    <col min="258" max="259" width="10.5703125" style="644" customWidth="1"/>
    <col min="260" max="260" width="9.85546875" style="644" customWidth="1"/>
    <col min="261" max="261" width="9.28515625" style="644" customWidth="1"/>
    <col min="262" max="262" width="69.28515625" style="644" customWidth="1"/>
    <col min="263" max="263" width="22.28515625" style="644" customWidth="1"/>
    <col min="264" max="264" width="20.5703125" style="644" customWidth="1"/>
    <col min="265" max="265" width="19.5703125" style="644" customWidth="1"/>
    <col min="266" max="266" width="20.5703125" style="644" customWidth="1"/>
    <col min="267" max="268" width="13.85546875" style="644" customWidth="1"/>
    <col min="269" max="512" width="9.140625" style="644"/>
    <col min="513" max="513" width="15.85546875" style="644" customWidth="1"/>
    <col min="514" max="515" width="10.5703125" style="644" customWidth="1"/>
    <col min="516" max="516" width="9.85546875" style="644" customWidth="1"/>
    <col min="517" max="517" width="9.28515625" style="644" customWidth="1"/>
    <col min="518" max="518" width="69.28515625" style="644" customWidth="1"/>
    <col min="519" max="519" width="22.28515625" style="644" customWidth="1"/>
    <col min="520" max="520" width="20.5703125" style="644" customWidth="1"/>
    <col min="521" max="521" width="19.5703125" style="644" customWidth="1"/>
    <col min="522" max="522" width="20.5703125" style="644" customWidth="1"/>
    <col min="523" max="524" width="13.85546875" style="644" customWidth="1"/>
    <col min="525" max="768" width="9.140625" style="644"/>
    <col min="769" max="769" width="15.85546875" style="644" customWidth="1"/>
    <col min="770" max="771" width="10.5703125" style="644" customWidth="1"/>
    <col min="772" max="772" width="9.85546875" style="644" customWidth="1"/>
    <col min="773" max="773" width="9.28515625" style="644" customWidth="1"/>
    <col min="774" max="774" width="69.28515625" style="644" customWidth="1"/>
    <col min="775" max="775" width="22.28515625" style="644" customWidth="1"/>
    <col min="776" max="776" width="20.5703125" style="644" customWidth="1"/>
    <col min="777" max="777" width="19.5703125" style="644" customWidth="1"/>
    <col min="778" max="778" width="20.5703125" style="644" customWidth="1"/>
    <col min="779" max="780" width="13.85546875" style="644" customWidth="1"/>
    <col min="781" max="1024" width="9.140625" style="644"/>
    <col min="1025" max="1025" width="15.85546875" style="644" customWidth="1"/>
    <col min="1026" max="1027" width="10.5703125" style="644" customWidth="1"/>
    <col min="1028" max="1028" width="9.85546875" style="644" customWidth="1"/>
    <col min="1029" max="1029" width="9.28515625" style="644" customWidth="1"/>
    <col min="1030" max="1030" width="69.28515625" style="644" customWidth="1"/>
    <col min="1031" max="1031" width="22.28515625" style="644" customWidth="1"/>
    <col min="1032" max="1032" width="20.5703125" style="644" customWidth="1"/>
    <col min="1033" max="1033" width="19.5703125" style="644" customWidth="1"/>
    <col min="1034" max="1034" width="20.5703125" style="644" customWidth="1"/>
    <col min="1035" max="1036" width="13.85546875" style="644" customWidth="1"/>
    <col min="1037" max="1280" width="9.140625" style="644"/>
    <col min="1281" max="1281" width="15.85546875" style="644" customWidth="1"/>
    <col min="1282" max="1283" width="10.5703125" style="644" customWidth="1"/>
    <col min="1284" max="1284" width="9.85546875" style="644" customWidth="1"/>
    <col min="1285" max="1285" width="9.28515625" style="644" customWidth="1"/>
    <col min="1286" max="1286" width="69.28515625" style="644" customWidth="1"/>
    <col min="1287" max="1287" width="22.28515625" style="644" customWidth="1"/>
    <col min="1288" max="1288" width="20.5703125" style="644" customWidth="1"/>
    <col min="1289" max="1289" width="19.5703125" style="644" customWidth="1"/>
    <col min="1290" max="1290" width="20.5703125" style="644" customWidth="1"/>
    <col min="1291" max="1292" width="13.85546875" style="644" customWidth="1"/>
    <col min="1293" max="1536" width="9.140625" style="644"/>
    <col min="1537" max="1537" width="15.85546875" style="644" customWidth="1"/>
    <col min="1538" max="1539" width="10.5703125" style="644" customWidth="1"/>
    <col min="1540" max="1540" width="9.85546875" style="644" customWidth="1"/>
    <col min="1541" max="1541" width="9.28515625" style="644" customWidth="1"/>
    <col min="1542" max="1542" width="69.28515625" style="644" customWidth="1"/>
    <col min="1543" max="1543" width="22.28515625" style="644" customWidth="1"/>
    <col min="1544" max="1544" width="20.5703125" style="644" customWidth="1"/>
    <col min="1545" max="1545" width="19.5703125" style="644" customWidth="1"/>
    <col min="1546" max="1546" width="20.5703125" style="644" customWidth="1"/>
    <col min="1547" max="1548" width="13.85546875" style="644" customWidth="1"/>
    <col min="1549" max="1792" width="9.140625" style="644"/>
    <col min="1793" max="1793" width="15.85546875" style="644" customWidth="1"/>
    <col min="1794" max="1795" width="10.5703125" style="644" customWidth="1"/>
    <col min="1796" max="1796" width="9.85546875" style="644" customWidth="1"/>
    <col min="1797" max="1797" width="9.28515625" style="644" customWidth="1"/>
    <col min="1798" max="1798" width="69.28515625" style="644" customWidth="1"/>
    <col min="1799" max="1799" width="22.28515625" style="644" customWidth="1"/>
    <col min="1800" max="1800" width="20.5703125" style="644" customWidth="1"/>
    <col min="1801" max="1801" width="19.5703125" style="644" customWidth="1"/>
    <col min="1802" max="1802" width="20.5703125" style="644" customWidth="1"/>
    <col min="1803" max="1804" width="13.85546875" style="644" customWidth="1"/>
    <col min="1805" max="2048" width="9.140625" style="644"/>
    <col min="2049" max="2049" width="15.85546875" style="644" customWidth="1"/>
    <col min="2050" max="2051" width="10.5703125" style="644" customWidth="1"/>
    <col min="2052" max="2052" width="9.85546875" style="644" customWidth="1"/>
    <col min="2053" max="2053" width="9.28515625" style="644" customWidth="1"/>
    <col min="2054" max="2054" width="69.28515625" style="644" customWidth="1"/>
    <col min="2055" max="2055" width="22.28515625" style="644" customWidth="1"/>
    <col min="2056" max="2056" width="20.5703125" style="644" customWidth="1"/>
    <col min="2057" max="2057" width="19.5703125" style="644" customWidth="1"/>
    <col min="2058" max="2058" width="20.5703125" style="644" customWidth="1"/>
    <col min="2059" max="2060" width="13.85546875" style="644" customWidth="1"/>
    <col min="2061" max="2304" width="9.140625" style="644"/>
    <col min="2305" max="2305" width="15.85546875" style="644" customWidth="1"/>
    <col min="2306" max="2307" width="10.5703125" style="644" customWidth="1"/>
    <col min="2308" max="2308" width="9.85546875" style="644" customWidth="1"/>
    <col min="2309" max="2309" width="9.28515625" style="644" customWidth="1"/>
    <col min="2310" max="2310" width="69.28515625" style="644" customWidth="1"/>
    <col min="2311" max="2311" width="22.28515625" style="644" customWidth="1"/>
    <col min="2312" max="2312" width="20.5703125" style="644" customWidth="1"/>
    <col min="2313" max="2313" width="19.5703125" style="644" customWidth="1"/>
    <col min="2314" max="2314" width="20.5703125" style="644" customWidth="1"/>
    <col min="2315" max="2316" width="13.85546875" style="644" customWidth="1"/>
    <col min="2317" max="2560" width="9.140625" style="644"/>
    <col min="2561" max="2561" width="15.85546875" style="644" customWidth="1"/>
    <col min="2562" max="2563" width="10.5703125" style="644" customWidth="1"/>
    <col min="2564" max="2564" width="9.85546875" style="644" customWidth="1"/>
    <col min="2565" max="2565" width="9.28515625" style="644" customWidth="1"/>
    <col min="2566" max="2566" width="69.28515625" style="644" customWidth="1"/>
    <col min="2567" max="2567" width="22.28515625" style="644" customWidth="1"/>
    <col min="2568" max="2568" width="20.5703125" style="644" customWidth="1"/>
    <col min="2569" max="2569" width="19.5703125" style="644" customWidth="1"/>
    <col min="2570" max="2570" width="20.5703125" style="644" customWidth="1"/>
    <col min="2571" max="2572" width="13.85546875" style="644" customWidth="1"/>
    <col min="2573" max="2816" width="9.140625" style="644"/>
    <col min="2817" max="2817" width="15.85546875" style="644" customWidth="1"/>
    <col min="2818" max="2819" width="10.5703125" style="644" customWidth="1"/>
    <col min="2820" max="2820" width="9.85546875" style="644" customWidth="1"/>
    <col min="2821" max="2821" width="9.28515625" style="644" customWidth="1"/>
    <col min="2822" max="2822" width="69.28515625" style="644" customWidth="1"/>
    <col min="2823" max="2823" width="22.28515625" style="644" customWidth="1"/>
    <col min="2824" max="2824" width="20.5703125" style="644" customWidth="1"/>
    <col min="2825" max="2825" width="19.5703125" style="644" customWidth="1"/>
    <col min="2826" max="2826" width="20.5703125" style="644" customWidth="1"/>
    <col min="2827" max="2828" width="13.85546875" style="644" customWidth="1"/>
    <col min="2829" max="3072" width="9.140625" style="644"/>
    <col min="3073" max="3073" width="15.85546875" style="644" customWidth="1"/>
    <col min="3074" max="3075" width="10.5703125" style="644" customWidth="1"/>
    <col min="3076" max="3076" width="9.85546875" style="644" customWidth="1"/>
    <col min="3077" max="3077" width="9.28515625" style="644" customWidth="1"/>
    <col min="3078" max="3078" width="69.28515625" style="644" customWidth="1"/>
    <col min="3079" max="3079" width="22.28515625" style="644" customWidth="1"/>
    <col min="3080" max="3080" width="20.5703125" style="644" customWidth="1"/>
    <col min="3081" max="3081" width="19.5703125" style="644" customWidth="1"/>
    <col min="3082" max="3082" width="20.5703125" style="644" customWidth="1"/>
    <col min="3083" max="3084" width="13.85546875" style="644" customWidth="1"/>
    <col min="3085" max="3328" width="9.140625" style="644"/>
    <col min="3329" max="3329" width="15.85546875" style="644" customWidth="1"/>
    <col min="3330" max="3331" width="10.5703125" style="644" customWidth="1"/>
    <col min="3332" max="3332" width="9.85546875" style="644" customWidth="1"/>
    <col min="3333" max="3333" width="9.28515625" style="644" customWidth="1"/>
    <col min="3334" max="3334" width="69.28515625" style="644" customWidth="1"/>
    <col min="3335" max="3335" width="22.28515625" style="644" customWidth="1"/>
    <col min="3336" max="3336" width="20.5703125" style="644" customWidth="1"/>
    <col min="3337" max="3337" width="19.5703125" style="644" customWidth="1"/>
    <col min="3338" max="3338" width="20.5703125" style="644" customWidth="1"/>
    <col min="3339" max="3340" width="13.85546875" style="644" customWidth="1"/>
    <col min="3341" max="3584" width="9.140625" style="644"/>
    <col min="3585" max="3585" width="15.85546875" style="644" customWidth="1"/>
    <col min="3586" max="3587" width="10.5703125" style="644" customWidth="1"/>
    <col min="3588" max="3588" width="9.85546875" style="644" customWidth="1"/>
    <col min="3589" max="3589" width="9.28515625" style="644" customWidth="1"/>
    <col min="3590" max="3590" width="69.28515625" style="644" customWidth="1"/>
    <col min="3591" max="3591" width="22.28515625" style="644" customWidth="1"/>
    <col min="3592" max="3592" width="20.5703125" style="644" customWidth="1"/>
    <col min="3593" max="3593" width="19.5703125" style="644" customWidth="1"/>
    <col min="3594" max="3594" width="20.5703125" style="644" customWidth="1"/>
    <col min="3595" max="3596" width="13.85546875" style="644" customWidth="1"/>
    <col min="3597" max="3840" width="9.140625" style="644"/>
    <col min="3841" max="3841" width="15.85546875" style="644" customWidth="1"/>
    <col min="3842" max="3843" width="10.5703125" style="644" customWidth="1"/>
    <col min="3844" max="3844" width="9.85546875" style="644" customWidth="1"/>
    <col min="3845" max="3845" width="9.28515625" style="644" customWidth="1"/>
    <col min="3846" max="3846" width="69.28515625" style="644" customWidth="1"/>
    <col min="3847" max="3847" width="22.28515625" style="644" customWidth="1"/>
    <col min="3848" max="3848" width="20.5703125" style="644" customWidth="1"/>
    <col min="3849" max="3849" width="19.5703125" style="644" customWidth="1"/>
    <col min="3850" max="3850" width="20.5703125" style="644" customWidth="1"/>
    <col min="3851" max="3852" width="13.85546875" style="644" customWidth="1"/>
    <col min="3853" max="4096" width="9.140625" style="644"/>
    <col min="4097" max="4097" width="15.85546875" style="644" customWidth="1"/>
    <col min="4098" max="4099" width="10.5703125" style="644" customWidth="1"/>
    <col min="4100" max="4100" width="9.85546875" style="644" customWidth="1"/>
    <col min="4101" max="4101" width="9.28515625" style="644" customWidth="1"/>
    <col min="4102" max="4102" width="69.28515625" style="644" customWidth="1"/>
    <col min="4103" max="4103" width="22.28515625" style="644" customWidth="1"/>
    <col min="4104" max="4104" width="20.5703125" style="644" customWidth="1"/>
    <col min="4105" max="4105" width="19.5703125" style="644" customWidth="1"/>
    <col min="4106" max="4106" width="20.5703125" style="644" customWidth="1"/>
    <col min="4107" max="4108" width="13.85546875" style="644" customWidth="1"/>
    <col min="4109" max="4352" width="9.140625" style="644"/>
    <col min="4353" max="4353" width="15.85546875" style="644" customWidth="1"/>
    <col min="4354" max="4355" width="10.5703125" style="644" customWidth="1"/>
    <col min="4356" max="4356" width="9.85546875" style="644" customWidth="1"/>
    <col min="4357" max="4357" width="9.28515625" style="644" customWidth="1"/>
    <col min="4358" max="4358" width="69.28515625" style="644" customWidth="1"/>
    <col min="4359" max="4359" width="22.28515625" style="644" customWidth="1"/>
    <col min="4360" max="4360" width="20.5703125" style="644" customWidth="1"/>
    <col min="4361" max="4361" width="19.5703125" style="644" customWidth="1"/>
    <col min="4362" max="4362" width="20.5703125" style="644" customWidth="1"/>
    <col min="4363" max="4364" width="13.85546875" style="644" customWidth="1"/>
    <col min="4365" max="4608" width="9.140625" style="644"/>
    <col min="4609" max="4609" width="15.85546875" style="644" customWidth="1"/>
    <col min="4610" max="4611" width="10.5703125" style="644" customWidth="1"/>
    <col min="4612" max="4612" width="9.85546875" style="644" customWidth="1"/>
    <col min="4613" max="4613" width="9.28515625" style="644" customWidth="1"/>
    <col min="4614" max="4614" width="69.28515625" style="644" customWidth="1"/>
    <col min="4615" max="4615" width="22.28515625" style="644" customWidth="1"/>
    <col min="4616" max="4616" width="20.5703125" style="644" customWidth="1"/>
    <col min="4617" max="4617" width="19.5703125" style="644" customWidth="1"/>
    <col min="4618" max="4618" width="20.5703125" style="644" customWidth="1"/>
    <col min="4619" max="4620" width="13.85546875" style="644" customWidth="1"/>
    <col min="4621" max="4864" width="9.140625" style="644"/>
    <col min="4865" max="4865" width="15.85546875" style="644" customWidth="1"/>
    <col min="4866" max="4867" width="10.5703125" style="644" customWidth="1"/>
    <col min="4868" max="4868" width="9.85546875" style="644" customWidth="1"/>
    <col min="4869" max="4869" width="9.28515625" style="644" customWidth="1"/>
    <col min="4870" max="4870" width="69.28515625" style="644" customWidth="1"/>
    <col min="4871" max="4871" width="22.28515625" style="644" customWidth="1"/>
    <col min="4872" max="4872" width="20.5703125" style="644" customWidth="1"/>
    <col min="4873" max="4873" width="19.5703125" style="644" customWidth="1"/>
    <col min="4874" max="4874" width="20.5703125" style="644" customWidth="1"/>
    <col min="4875" max="4876" width="13.85546875" style="644" customWidth="1"/>
    <col min="4877" max="5120" width="9.140625" style="644"/>
    <col min="5121" max="5121" width="15.85546875" style="644" customWidth="1"/>
    <col min="5122" max="5123" width="10.5703125" style="644" customWidth="1"/>
    <col min="5124" max="5124" width="9.85546875" style="644" customWidth="1"/>
    <col min="5125" max="5125" width="9.28515625" style="644" customWidth="1"/>
    <col min="5126" max="5126" width="69.28515625" style="644" customWidth="1"/>
    <col min="5127" max="5127" width="22.28515625" style="644" customWidth="1"/>
    <col min="5128" max="5128" width="20.5703125" style="644" customWidth="1"/>
    <col min="5129" max="5129" width="19.5703125" style="644" customWidth="1"/>
    <col min="5130" max="5130" width="20.5703125" style="644" customWidth="1"/>
    <col min="5131" max="5132" width="13.85546875" style="644" customWidth="1"/>
    <col min="5133" max="5376" width="9.140625" style="644"/>
    <col min="5377" max="5377" width="15.85546875" style="644" customWidth="1"/>
    <col min="5378" max="5379" width="10.5703125" style="644" customWidth="1"/>
    <col min="5380" max="5380" width="9.85546875" style="644" customWidth="1"/>
    <col min="5381" max="5381" width="9.28515625" style="644" customWidth="1"/>
    <col min="5382" max="5382" width="69.28515625" style="644" customWidth="1"/>
    <col min="5383" max="5383" width="22.28515625" style="644" customWidth="1"/>
    <col min="5384" max="5384" width="20.5703125" style="644" customWidth="1"/>
    <col min="5385" max="5385" width="19.5703125" style="644" customWidth="1"/>
    <col min="5386" max="5386" width="20.5703125" style="644" customWidth="1"/>
    <col min="5387" max="5388" width="13.85546875" style="644" customWidth="1"/>
    <col min="5389" max="5632" width="9.140625" style="644"/>
    <col min="5633" max="5633" width="15.85546875" style="644" customWidth="1"/>
    <col min="5634" max="5635" width="10.5703125" style="644" customWidth="1"/>
    <col min="5636" max="5636" width="9.85546875" style="644" customWidth="1"/>
    <col min="5637" max="5637" width="9.28515625" style="644" customWidth="1"/>
    <col min="5638" max="5638" width="69.28515625" style="644" customWidth="1"/>
    <col min="5639" max="5639" width="22.28515625" style="644" customWidth="1"/>
    <col min="5640" max="5640" width="20.5703125" style="644" customWidth="1"/>
    <col min="5641" max="5641" width="19.5703125" style="644" customWidth="1"/>
    <col min="5642" max="5642" width="20.5703125" style="644" customWidth="1"/>
    <col min="5643" max="5644" width="13.85546875" style="644" customWidth="1"/>
    <col min="5645" max="5888" width="9.140625" style="644"/>
    <col min="5889" max="5889" width="15.85546875" style="644" customWidth="1"/>
    <col min="5890" max="5891" width="10.5703125" style="644" customWidth="1"/>
    <col min="5892" max="5892" width="9.85546875" style="644" customWidth="1"/>
    <col min="5893" max="5893" width="9.28515625" style="644" customWidth="1"/>
    <col min="5894" max="5894" width="69.28515625" style="644" customWidth="1"/>
    <col min="5895" max="5895" width="22.28515625" style="644" customWidth="1"/>
    <col min="5896" max="5896" width="20.5703125" style="644" customWidth="1"/>
    <col min="5897" max="5897" width="19.5703125" style="644" customWidth="1"/>
    <col min="5898" max="5898" width="20.5703125" style="644" customWidth="1"/>
    <col min="5899" max="5900" width="13.85546875" style="644" customWidth="1"/>
    <col min="5901" max="6144" width="9.140625" style="644"/>
    <col min="6145" max="6145" width="15.85546875" style="644" customWidth="1"/>
    <col min="6146" max="6147" width="10.5703125" style="644" customWidth="1"/>
    <col min="6148" max="6148" width="9.85546875" style="644" customWidth="1"/>
    <col min="6149" max="6149" width="9.28515625" style="644" customWidth="1"/>
    <col min="6150" max="6150" width="69.28515625" style="644" customWidth="1"/>
    <col min="6151" max="6151" width="22.28515625" style="644" customWidth="1"/>
    <col min="6152" max="6152" width="20.5703125" style="644" customWidth="1"/>
    <col min="6153" max="6153" width="19.5703125" style="644" customWidth="1"/>
    <col min="6154" max="6154" width="20.5703125" style="644" customWidth="1"/>
    <col min="6155" max="6156" width="13.85546875" style="644" customWidth="1"/>
    <col min="6157" max="6400" width="9.140625" style="644"/>
    <col min="6401" max="6401" width="15.85546875" style="644" customWidth="1"/>
    <col min="6402" max="6403" width="10.5703125" style="644" customWidth="1"/>
    <col min="6404" max="6404" width="9.85546875" style="644" customWidth="1"/>
    <col min="6405" max="6405" width="9.28515625" style="644" customWidth="1"/>
    <col min="6406" max="6406" width="69.28515625" style="644" customWidth="1"/>
    <col min="6407" max="6407" width="22.28515625" style="644" customWidth="1"/>
    <col min="6408" max="6408" width="20.5703125" style="644" customWidth="1"/>
    <col min="6409" max="6409" width="19.5703125" style="644" customWidth="1"/>
    <col min="6410" max="6410" width="20.5703125" style="644" customWidth="1"/>
    <col min="6411" max="6412" width="13.85546875" style="644" customWidth="1"/>
    <col min="6413" max="6656" width="9.140625" style="644"/>
    <col min="6657" max="6657" width="15.85546875" style="644" customWidth="1"/>
    <col min="6658" max="6659" width="10.5703125" style="644" customWidth="1"/>
    <col min="6660" max="6660" width="9.85546875" style="644" customWidth="1"/>
    <col min="6661" max="6661" width="9.28515625" style="644" customWidth="1"/>
    <col min="6662" max="6662" width="69.28515625" style="644" customWidth="1"/>
    <col min="6663" max="6663" width="22.28515625" style="644" customWidth="1"/>
    <col min="6664" max="6664" width="20.5703125" style="644" customWidth="1"/>
    <col min="6665" max="6665" width="19.5703125" style="644" customWidth="1"/>
    <col min="6666" max="6666" width="20.5703125" style="644" customWidth="1"/>
    <col min="6667" max="6668" width="13.85546875" style="644" customWidth="1"/>
    <col min="6669" max="6912" width="9.140625" style="644"/>
    <col min="6913" max="6913" width="15.85546875" style="644" customWidth="1"/>
    <col min="6914" max="6915" width="10.5703125" style="644" customWidth="1"/>
    <col min="6916" max="6916" width="9.85546875" style="644" customWidth="1"/>
    <col min="6917" max="6917" width="9.28515625" style="644" customWidth="1"/>
    <col min="6918" max="6918" width="69.28515625" style="644" customWidth="1"/>
    <col min="6919" max="6919" width="22.28515625" style="644" customWidth="1"/>
    <col min="6920" max="6920" width="20.5703125" style="644" customWidth="1"/>
    <col min="6921" max="6921" width="19.5703125" style="644" customWidth="1"/>
    <col min="6922" max="6922" width="20.5703125" style="644" customWidth="1"/>
    <col min="6923" max="6924" width="13.85546875" style="644" customWidth="1"/>
    <col min="6925" max="7168" width="9.140625" style="644"/>
    <col min="7169" max="7169" width="15.85546875" style="644" customWidth="1"/>
    <col min="7170" max="7171" width="10.5703125" style="644" customWidth="1"/>
    <col min="7172" max="7172" width="9.85546875" style="644" customWidth="1"/>
    <col min="7173" max="7173" width="9.28515625" style="644" customWidth="1"/>
    <col min="7174" max="7174" width="69.28515625" style="644" customWidth="1"/>
    <col min="7175" max="7175" width="22.28515625" style="644" customWidth="1"/>
    <col min="7176" max="7176" width="20.5703125" style="644" customWidth="1"/>
    <col min="7177" max="7177" width="19.5703125" style="644" customWidth="1"/>
    <col min="7178" max="7178" width="20.5703125" style="644" customWidth="1"/>
    <col min="7179" max="7180" width="13.85546875" style="644" customWidth="1"/>
    <col min="7181" max="7424" width="9.140625" style="644"/>
    <col min="7425" max="7425" width="15.85546875" style="644" customWidth="1"/>
    <col min="7426" max="7427" width="10.5703125" style="644" customWidth="1"/>
    <col min="7428" max="7428" width="9.85546875" style="644" customWidth="1"/>
    <col min="7429" max="7429" width="9.28515625" style="644" customWidth="1"/>
    <col min="7430" max="7430" width="69.28515625" style="644" customWidth="1"/>
    <col min="7431" max="7431" width="22.28515625" style="644" customWidth="1"/>
    <col min="7432" max="7432" width="20.5703125" style="644" customWidth="1"/>
    <col min="7433" max="7433" width="19.5703125" style="644" customWidth="1"/>
    <col min="7434" max="7434" width="20.5703125" style="644" customWidth="1"/>
    <col min="7435" max="7436" width="13.85546875" style="644" customWidth="1"/>
    <col min="7437" max="7680" width="9.140625" style="644"/>
    <col min="7681" max="7681" width="15.85546875" style="644" customWidth="1"/>
    <col min="7682" max="7683" width="10.5703125" style="644" customWidth="1"/>
    <col min="7684" max="7684" width="9.85546875" style="644" customWidth="1"/>
    <col min="7685" max="7685" width="9.28515625" style="644" customWidth="1"/>
    <col min="7686" max="7686" width="69.28515625" style="644" customWidth="1"/>
    <col min="7687" max="7687" width="22.28515625" style="644" customWidth="1"/>
    <col min="7688" max="7688" width="20.5703125" style="644" customWidth="1"/>
    <col min="7689" max="7689" width="19.5703125" style="644" customWidth="1"/>
    <col min="7690" max="7690" width="20.5703125" style="644" customWidth="1"/>
    <col min="7691" max="7692" width="13.85546875" style="644" customWidth="1"/>
    <col min="7693" max="7936" width="9.140625" style="644"/>
    <col min="7937" max="7937" width="15.85546875" style="644" customWidth="1"/>
    <col min="7938" max="7939" width="10.5703125" style="644" customWidth="1"/>
    <col min="7940" max="7940" width="9.85546875" style="644" customWidth="1"/>
    <col min="7941" max="7941" width="9.28515625" style="644" customWidth="1"/>
    <col min="7942" max="7942" width="69.28515625" style="644" customWidth="1"/>
    <col min="7943" max="7943" width="22.28515625" style="644" customWidth="1"/>
    <col min="7944" max="7944" width="20.5703125" style="644" customWidth="1"/>
    <col min="7945" max="7945" width="19.5703125" style="644" customWidth="1"/>
    <col min="7946" max="7946" width="20.5703125" style="644" customWidth="1"/>
    <col min="7947" max="7948" width="13.85546875" style="644" customWidth="1"/>
    <col min="7949" max="8192" width="9.140625" style="644"/>
    <col min="8193" max="8193" width="15.85546875" style="644" customWidth="1"/>
    <col min="8194" max="8195" width="10.5703125" style="644" customWidth="1"/>
    <col min="8196" max="8196" width="9.85546875" style="644" customWidth="1"/>
    <col min="8197" max="8197" width="9.28515625" style="644" customWidth="1"/>
    <col min="8198" max="8198" width="69.28515625" style="644" customWidth="1"/>
    <col min="8199" max="8199" width="22.28515625" style="644" customWidth="1"/>
    <col min="8200" max="8200" width="20.5703125" style="644" customWidth="1"/>
    <col min="8201" max="8201" width="19.5703125" style="644" customWidth="1"/>
    <col min="8202" max="8202" width="20.5703125" style="644" customWidth="1"/>
    <col min="8203" max="8204" width="13.85546875" style="644" customWidth="1"/>
    <col min="8205" max="8448" width="9.140625" style="644"/>
    <col min="8449" max="8449" width="15.85546875" style="644" customWidth="1"/>
    <col min="8450" max="8451" width="10.5703125" style="644" customWidth="1"/>
    <col min="8452" max="8452" width="9.85546875" style="644" customWidth="1"/>
    <col min="8453" max="8453" width="9.28515625" style="644" customWidth="1"/>
    <col min="8454" max="8454" width="69.28515625" style="644" customWidth="1"/>
    <col min="8455" max="8455" width="22.28515625" style="644" customWidth="1"/>
    <col min="8456" max="8456" width="20.5703125" style="644" customWidth="1"/>
    <col min="8457" max="8457" width="19.5703125" style="644" customWidth="1"/>
    <col min="8458" max="8458" width="20.5703125" style="644" customWidth="1"/>
    <col min="8459" max="8460" width="13.85546875" style="644" customWidth="1"/>
    <col min="8461" max="8704" width="9.140625" style="644"/>
    <col min="8705" max="8705" width="15.85546875" style="644" customWidth="1"/>
    <col min="8706" max="8707" width="10.5703125" style="644" customWidth="1"/>
    <col min="8708" max="8708" width="9.85546875" style="644" customWidth="1"/>
    <col min="8709" max="8709" width="9.28515625" style="644" customWidth="1"/>
    <col min="8710" max="8710" width="69.28515625" style="644" customWidth="1"/>
    <col min="8711" max="8711" width="22.28515625" style="644" customWidth="1"/>
    <col min="8712" max="8712" width="20.5703125" style="644" customWidth="1"/>
    <col min="8713" max="8713" width="19.5703125" style="644" customWidth="1"/>
    <col min="8714" max="8714" width="20.5703125" style="644" customWidth="1"/>
    <col min="8715" max="8716" width="13.85546875" style="644" customWidth="1"/>
    <col min="8717" max="8960" width="9.140625" style="644"/>
    <col min="8961" max="8961" width="15.85546875" style="644" customWidth="1"/>
    <col min="8962" max="8963" width="10.5703125" style="644" customWidth="1"/>
    <col min="8964" max="8964" width="9.85546875" style="644" customWidth="1"/>
    <col min="8965" max="8965" width="9.28515625" style="644" customWidth="1"/>
    <col min="8966" max="8966" width="69.28515625" style="644" customWidth="1"/>
    <col min="8967" max="8967" width="22.28515625" style="644" customWidth="1"/>
    <col min="8968" max="8968" width="20.5703125" style="644" customWidth="1"/>
    <col min="8969" max="8969" width="19.5703125" style="644" customWidth="1"/>
    <col min="8970" max="8970" width="20.5703125" style="644" customWidth="1"/>
    <col min="8971" max="8972" width="13.85546875" style="644" customWidth="1"/>
    <col min="8973" max="9216" width="9.140625" style="644"/>
    <col min="9217" max="9217" width="15.85546875" style="644" customWidth="1"/>
    <col min="9218" max="9219" width="10.5703125" style="644" customWidth="1"/>
    <col min="9220" max="9220" width="9.85546875" style="644" customWidth="1"/>
    <col min="9221" max="9221" width="9.28515625" style="644" customWidth="1"/>
    <col min="9222" max="9222" width="69.28515625" style="644" customWidth="1"/>
    <col min="9223" max="9223" width="22.28515625" style="644" customWidth="1"/>
    <col min="9224" max="9224" width="20.5703125" style="644" customWidth="1"/>
    <col min="9225" max="9225" width="19.5703125" style="644" customWidth="1"/>
    <col min="9226" max="9226" width="20.5703125" style="644" customWidth="1"/>
    <col min="9227" max="9228" width="13.85546875" style="644" customWidth="1"/>
    <col min="9229" max="9472" width="9.140625" style="644"/>
    <col min="9473" max="9473" width="15.85546875" style="644" customWidth="1"/>
    <col min="9474" max="9475" width="10.5703125" style="644" customWidth="1"/>
    <col min="9476" max="9476" width="9.85546875" style="644" customWidth="1"/>
    <col min="9477" max="9477" width="9.28515625" style="644" customWidth="1"/>
    <col min="9478" max="9478" width="69.28515625" style="644" customWidth="1"/>
    <col min="9479" max="9479" width="22.28515625" style="644" customWidth="1"/>
    <col min="9480" max="9480" width="20.5703125" style="644" customWidth="1"/>
    <col min="9481" max="9481" width="19.5703125" style="644" customWidth="1"/>
    <col min="9482" max="9482" width="20.5703125" style="644" customWidth="1"/>
    <col min="9483" max="9484" width="13.85546875" style="644" customWidth="1"/>
    <col min="9485" max="9728" width="9.140625" style="644"/>
    <col min="9729" max="9729" width="15.85546875" style="644" customWidth="1"/>
    <col min="9730" max="9731" width="10.5703125" style="644" customWidth="1"/>
    <col min="9732" max="9732" width="9.85546875" style="644" customWidth="1"/>
    <col min="9733" max="9733" width="9.28515625" style="644" customWidth="1"/>
    <col min="9734" max="9734" width="69.28515625" style="644" customWidth="1"/>
    <col min="9735" max="9735" width="22.28515625" style="644" customWidth="1"/>
    <col min="9736" max="9736" width="20.5703125" style="644" customWidth="1"/>
    <col min="9737" max="9737" width="19.5703125" style="644" customWidth="1"/>
    <col min="9738" max="9738" width="20.5703125" style="644" customWidth="1"/>
    <col min="9739" max="9740" width="13.85546875" style="644" customWidth="1"/>
    <col min="9741" max="9984" width="9.140625" style="644"/>
    <col min="9985" max="9985" width="15.85546875" style="644" customWidth="1"/>
    <col min="9986" max="9987" width="10.5703125" style="644" customWidth="1"/>
    <col min="9988" max="9988" width="9.85546875" style="644" customWidth="1"/>
    <col min="9989" max="9989" width="9.28515625" style="644" customWidth="1"/>
    <col min="9990" max="9990" width="69.28515625" style="644" customWidth="1"/>
    <col min="9991" max="9991" width="22.28515625" style="644" customWidth="1"/>
    <col min="9992" max="9992" width="20.5703125" style="644" customWidth="1"/>
    <col min="9993" max="9993" width="19.5703125" style="644" customWidth="1"/>
    <col min="9994" max="9994" width="20.5703125" style="644" customWidth="1"/>
    <col min="9995" max="9996" width="13.85546875" style="644" customWidth="1"/>
    <col min="9997" max="10240" width="9.140625" style="644"/>
    <col min="10241" max="10241" width="15.85546875" style="644" customWidth="1"/>
    <col min="10242" max="10243" width="10.5703125" style="644" customWidth="1"/>
    <col min="10244" max="10244" width="9.85546875" style="644" customWidth="1"/>
    <col min="10245" max="10245" width="9.28515625" style="644" customWidth="1"/>
    <col min="10246" max="10246" width="69.28515625" style="644" customWidth="1"/>
    <col min="10247" max="10247" width="22.28515625" style="644" customWidth="1"/>
    <col min="10248" max="10248" width="20.5703125" style="644" customWidth="1"/>
    <col min="10249" max="10249" width="19.5703125" style="644" customWidth="1"/>
    <col min="10250" max="10250" width="20.5703125" style="644" customWidth="1"/>
    <col min="10251" max="10252" width="13.85546875" style="644" customWidth="1"/>
    <col min="10253" max="10496" width="9.140625" style="644"/>
    <col min="10497" max="10497" width="15.85546875" style="644" customWidth="1"/>
    <col min="10498" max="10499" width="10.5703125" style="644" customWidth="1"/>
    <col min="10500" max="10500" width="9.85546875" style="644" customWidth="1"/>
    <col min="10501" max="10501" width="9.28515625" style="644" customWidth="1"/>
    <col min="10502" max="10502" width="69.28515625" style="644" customWidth="1"/>
    <col min="10503" max="10503" width="22.28515625" style="644" customWidth="1"/>
    <col min="10504" max="10504" width="20.5703125" style="644" customWidth="1"/>
    <col min="10505" max="10505" width="19.5703125" style="644" customWidth="1"/>
    <col min="10506" max="10506" width="20.5703125" style="644" customWidth="1"/>
    <col min="10507" max="10508" width="13.85546875" style="644" customWidth="1"/>
    <col min="10509" max="10752" width="9.140625" style="644"/>
    <col min="10753" max="10753" width="15.85546875" style="644" customWidth="1"/>
    <col min="10754" max="10755" width="10.5703125" style="644" customWidth="1"/>
    <col min="10756" max="10756" width="9.85546875" style="644" customWidth="1"/>
    <col min="10757" max="10757" width="9.28515625" style="644" customWidth="1"/>
    <col min="10758" max="10758" width="69.28515625" style="644" customWidth="1"/>
    <col min="10759" max="10759" width="22.28515625" style="644" customWidth="1"/>
    <col min="10760" max="10760" width="20.5703125" style="644" customWidth="1"/>
    <col min="10761" max="10761" width="19.5703125" style="644" customWidth="1"/>
    <col min="10762" max="10762" width="20.5703125" style="644" customWidth="1"/>
    <col min="10763" max="10764" width="13.85546875" style="644" customWidth="1"/>
    <col min="10765" max="11008" width="9.140625" style="644"/>
    <col min="11009" max="11009" width="15.85546875" style="644" customWidth="1"/>
    <col min="11010" max="11011" width="10.5703125" style="644" customWidth="1"/>
    <col min="11012" max="11012" width="9.85546875" style="644" customWidth="1"/>
    <col min="11013" max="11013" width="9.28515625" style="644" customWidth="1"/>
    <col min="11014" max="11014" width="69.28515625" style="644" customWidth="1"/>
    <col min="11015" max="11015" width="22.28515625" style="644" customWidth="1"/>
    <col min="11016" max="11016" width="20.5703125" style="644" customWidth="1"/>
    <col min="11017" max="11017" width="19.5703125" style="644" customWidth="1"/>
    <col min="11018" max="11018" width="20.5703125" style="644" customWidth="1"/>
    <col min="11019" max="11020" width="13.85546875" style="644" customWidth="1"/>
    <col min="11021" max="11264" width="9.140625" style="644"/>
    <col min="11265" max="11265" width="15.85546875" style="644" customWidth="1"/>
    <col min="11266" max="11267" width="10.5703125" style="644" customWidth="1"/>
    <col min="11268" max="11268" width="9.85546875" style="644" customWidth="1"/>
    <col min="11269" max="11269" width="9.28515625" style="644" customWidth="1"/>
    <col min="11270" max="11270" width="69.28515625" style="644" customWidth="1"/>
    <col min="11271" max="11271" width="22.28515625" style="644" customWidth="1"/>
    <col min="11272" max="11272" width="20.5703125" style="644" customWidth="1"/>
    <col min="11273" max="11273" width="19.5703125" style="644" customWidth="1"/>
    <col min="11274" max="11274" width="20.5703125" style="644" customWidth="1"/>
    <col min="11275" max="11276" width="13.85546875" style="644" customWidth="1"/>
    <col min="11277" max="11520" width="9.140625" style="644"/>
    <col min="11521" max="11521" width="15.85546875" style="644" customWidth="1"/>
    <col min="11522" max="11523" width="10.5703125" style="644" customWidth="1"/>
    <col min="11524" max="11524" width="9.85546875" style="644" customWidth="1"/>
    <col min="11525" max="11525" width="9.28515625" style="644" customWidth="1"/>
    <col min="11526" max="11526" width="69.28515625" style="644" customWidth="1"/>
    <col min="11527" max="11527" width="22.28515625" style="644" customWidth="1"/>
    <col min="11528" max="11528" width="20.5703125" style="644" customWidth="1"/>
    <col min="11529" max="11529" width="19.5703125" style="644" customWidth="1"/>
    <col min="11530" max="11530" width="20.5703125" style="644" customWidth="1"/>
    <col min="11531" max="11532" width="13.85546875" style="644" customWidth="1"/>
    <col min="11533" max="11776" width="9.140625" style="644"/>
    <col min="11777" max="11777" width="15.85546875" style="644" customWidth="1"/>
    <col min="11778" max="11779" width="10.5703125" style="644" customWidth="1"/>
    <col min="11780" max="11780" width="9.85546875" style="644" customWidth="1"/>
    <col min="11781" max="11781" width="9.28515625" style="644" customWidth="1"/>
    <col min="11782" max="11782" width="69.28515625" style="644" customWidth="1"/>
    <col min="11783" max="11783" width="22.28515625" style="644" customWidth="1"/>
    <col min="11784" max="11784" width="20.5703125" style="644" customWidth="1"/>
    <col min="11785" max="11785" width="19.5703125" style="644" customWidth="1"/>
    <col min="11786" max="11786" width="20.5703125" style="644" customWidth="1"/>
    <col min="11787" max="11788" width="13.85546875" style="644" customWidth="1"/>
    <col min="11789" max="12032" width="9.140625" style="644"/>
    <col min="12033" max="12033" width="15.85546875" style="644" customWidth="1"/>
    <col min="12034" max="12035" width="10.5703125" style="644" customWidth="1"/>
    <col min="12036" max="12036" width="9.85546875" style="644" customWidth="1"/>
    <col min="12037" max="12037" width="9.28515625" style="644" customWidth="1"/>
    <col min="12038" max="12038" width="69.28515625" style="644" customWidth="1"/>
    <col min="12039" max="12039" width="22.28515625" style="644" customWidth="1"/>
    <col min="12040" max="12040" width="20.5703125" style="644" customWidth="1"/>
    <col min="12041" max="12041" width="19.5703125" style="644" customWidth="1"/>
    <col min="12042" max="12042" width="20.5703125" style="644" customWidth="1"/>
    <col min="12043" max="12044" width="13.85546875" style="644" customWidth="1"/>
    <col min="12045" max="12288" width="9.140625" style="644"/>
    <col min="12289" max="12289" width="15.85546875" style="644" customWidth="1"/>
    <col min="12290" max="12291" width="10.5703125" style="644" customWidth="1"/>
    <col min="12292" max="12292" width="9.85546875" style="644" customWidth="1"/>
    <col min="12293" max="12293" width="9.28515625" style="644" customWidth="1"/>
    <col min="12294" max="12294" width="69.28515625" style="644" customWidth="1"/>
    <col min="12295" max="12295" width="22.28515625" style="644" customWidth="1"/>
    <col min="12296" max="12296" width="20.5703125" style="644" customWidth="1"/>
    <col min="12297" max="12297" width="19.5703125" style="644" customWidth="1"/>
    <col min="12298" max="12298" width="20.5703125" style="644" customWidth="1"/>
    <col min="12299" max="12300" width="13.85546875" style="644" customWidth="1"/>
    <col min="12301" max="12544" width="9.140625" style="644"/>
    <col min="12545" max="12545" width="15.85546875" style="644" customWidth="1"/>
    <col min="12546" max="12547" width="10.5703125" style="644" customWidth="1"/>
    <col min="12548" max="12548" width="9.85546875" style="644" customWidth="1"/>
    <col min="12549" max="12549" width="9.28515625" style="644" customWidth="1"/>
    <col min="12550" max="12550" width="69.28515625" style="644" customWidth="1"/>
    <col min="12551" max="12551" width="22.28515625" style="644" customWidth="1"/>
    <col min="12552" max="12552" width="20.5703125" style="644" customWidth="1"/>
    <col min="12553" max="12553" width="19.5703125" style="644" customWidth="1"/>
    <col min="12554" max="12554" width="20.5703125" style="644" customWidth="1"/>
    <col min="12555" max="12556" width="13.85546875" style="644" customWidth="1"/>
    <col min="12557" max="12800" width="9.140625" style="644"/>
    <col min="12801" max="12801" width="15.85546875" style="644" customWidth="1"/>
    <col min="12802" max="12803" width="10.5703125" style="644" customWidth="1"/>
    <col min="12804" max="12804" width="9.85546875" style="644" customWidth="1"/>
    <col min="12805" max="12805" width="9.28515625" style="644" customWidth="1"/>
    <col min="12806" max="12806" width="69.28515625" style="644" customWidth="1"/>
    <col min="12807" max="12807" width="22.28515625" style="644" customWidth="1"/>
    <col min="12808" max="12808" width="20.5703125" style="644" customWidth="1"/>
    <col min="12809" max="12809" width="19.5703125" style="644" customWidth="1"/>
    <col min="12810" max="12810" width="20.5703125" style="644" customWidth="1"/>
    <col min="12811" max="12812" width="13.85546875" style="644" customWidth="1"/>
    <col min="12813" max="13056" width="9.140625" style="644"/>
    <col min="13057" max="13057" width="15.85546875" style="644" customWidth="1"/>
    <col min="13058" max="13059" width="10.5703125" style="644" customWidth="1"/>
    <col min="13060" max="13060" width="9.85546875" style="644" customWidth="1"/>
    <col min="13061" max="13061" width="9.28515625" style="644" customWidth="1"/>
    <col min="13062" max="13062" width="69.28515625" style="644" customWidth="1"/>
    <col min="13063" max="13063" width="22.28515625" style="644" customWidth="1"/>
    <col min="13064" max="13064" width="20.5703125" style="644" customWidth="1"/>
    <col min="13065" max="13065" width="19.5703125" style="644" customWidth="1"/>
    <col min="13066" max="13066" width="20.5703125" style="644" customWidth="1"/>
    <col min="13067" max="13068" width="13.85546875" style="644" customWidth="1"/>
    <col min="13069" max="13312" width="9.140625" style="644"/>
    <col min="13313" max="13313" width="15.85546875" style="644" customWidth="1"/>
    <col min="13314" max="13315" width="10.5703125" style="644" customWidth="1"/>
    <col min="13316" max="13316" width="9.85546875" style="644" customWidth="1"/>
    <col min="13317" max="13317" width="9.28515625" style="644" customWidth="1"/>
    <col min="13318" max="13318" width="69.28515625" style="644" customWidth="1"/>
    <col min="13319" max="13319" width="22.28515625" style="644" customWidth="1"/>
    <col min="13320" max="13320" width="20.5703125" style="644" customWidth="1"/>
    <col min="13321" max="13321" width="19.5703125" style="644" customWidth="1"/>
    <col min="13322" max="13322" width="20.5703125" style="644" customWidth="1"/>
    <col min="13323" max="13324" width="13.85546875" style="644" customWidth="1"/>
    <col min="13325" max="13568" width="9.140625" style="644"/>
    <col min="13569" max="13569" width="15.85546875" style="644" customWidth="1"/>
    <col min="13570" max="13571" width="10.5703125" style="644" customWidth="1"/>
    <col min="13572" max="13572" width="9.85546875" style="644" customWidth="1"/>
    <col min="13573" max="13573" width="9.28515625" style="644" customWidth="1"/>
    <col min="13574" max="13574" width="69.28515625" style="644" customWidth="1"/>
    <col min="13575" max="13575" width="22.28515625" style="644" customWidth="1"/>
    <col min="13576" max="13576" width="20.5703125" style="644" customWidth="1"/>
    <col min="13577" max="13577" width="19.5703125" style="644" customWidth="1"/>
    <col min="13578" max="13578" width="20.5703125" style="644" customWidth="1"/>
    <col min="13579" max="13580" width="13.85546875" style="644" customWidth="1"/>
    <col min="13581" max="13824" width="9.140625" style="644"/>
    <col min="13825" max="13825" width="15.85546875" style="644" customWidth="1"/>
    <col min="13826" max="13827" width="10.5703125" style="644" customWidth="1"/>
    <col min="13828" max="13828" width="9.85546875" style="644" customWidth="1"/>
    <col min="13829" max="13829" width="9.28515625" style="644" customWidth="1"/>
    <col min="13830" max="13830" width="69.28515625" style="644" customWidth="1"/>
    <col min="13831" max="13831" width="22.28515625" style="644" customWidth="1"/>
    <col min="13832" max="13832" width="20.5703125" style="644" customWidth="1"/>
    <col min="13833" max="13833" width="19.5703125" style="644" customWidth="1"/>
    <col min="13834" max="13834" width="20.5703125" style="644" customWidth="1"/>
    <col min="13835" max="13836" width="13.85546875" style="644" customWidth="1"/>
    <col min="13837" max="14080" width="9.140625" style="644"/>
    <col min="14081" max="14081" width="15.85546875" style="644" customWidth="1"/>
    <col min="14082" max="14083" width="10.5703125" style="644" customWidth="1"/>
    <col min="14084" max="14084" width="9.85546875" style="644" customWidth="1"/>
    <col min="14085" max="14085" width="9.28515625" style="644" customWidth="1"/>
    <col min="14086" max="14086" width="69.28515625" style="644" customWidth="1"/>
    <col min="14087" max="14087" width="22.28515625" style="644" customWidth="1"/>
    <col min="14088" max="14088" width="20.5703125" style="644" customWidth="1"/>
    <col min="14089" max="14089" width="19.5703125" style="644" customWidth="1"/>
    <col min="14090" max="14090" width="20.5703125" style="644" customWidth="1"/>
    <col min="14091" max="14092" width="13.85546875" style="644" customWidth="1"/>
    <col min="14093" max="14336" width="9.140625" style="644"/>
    <col min="14337" max="14337" width="15.85546875" style="644" customWidth="1"/>
    <col min="14338" max="14339" width="10.5703125" style="644" customWidth="1"/>
    <col min="14340" max="14340" width="9.85546875" style="644" customWidth="1"/>
    <col min="14341" max="14341" width="9.28515625" style="644" customWidth="1"/>
    <col min="14342" max="14342" width="69.28515625" style="644" customWidth="1"/>
    <col min="14343" max="14343" width="22.28515625" style="644" customWidth="1"/>
    <col min="14344" max="14344" width="20.5703125" style="644" customWidth="1"/>
    <col min="14345" max="14345" width="19.5703125" style="644" customWidth="1"/>
    <col min="14346" max="14346" width="20.5703125" style="644" customWidth="1"/>
    <col min="14347" max="14348" width="13.85546875" style="644" customWidth="1"/>
    <col min="14349" max="14592" width="9.140625" style="644"/>
    <col min="14593" max="14593" width="15.85546875" style="644" customWidth="1"/>
    <col min="14594" max="14595" width="10.5703125" style="644" customWidth="1"/>
    <col min="14596" max="14596" width="9.85546875" style="644" customWidth="1"/>
    <col min="14597" max="14597" width="9.28515625" style="644" customWidth="1"/>
    <col min="14598" max="14598" width="69.28515625" style="644" customWidth="1"/>
    <col min="14599" max="14599" width="22.28515625" style="644" customWidth="1"/>
    <col min="14600" max="14600" width="20.5703125" style="644" customWidth="1"/>
    <col min="14601" max="14601" width="19.5703125" style="644" customWidth="1"/>
    <col min="14602" max="14602" width="20.5703125" style="644" customWidth="1"/>
    <col min="14603" max="14604" width="13.85546875" style="644" customWidth="1"/>
    <col min="14605" max="14848" width="9.140625" style="644"/>
    <col min="14849" max="14849" width="15.85546875" style="644" customWidth="1"/>
    <col min="14850" max="14851" width="10.5703125" style="644" customWidth="1"/>
    <col min="14852" max="14852" width="9.85546875" style="644" customWidth="1"/>
    <col min="14853" max="14853" width="9.28515625" style="644" customWidth="1"/>
    <col min="14854" max="14854" width="69.28515625" style="644" customWidth="1"/>
    <col min="14855" max="14855" width="22.28515625" style="644" customWidth="1"/>
    <col min="14856" max="14856" width="20.5703125" style="644" customWidth="1"/>
    <col min="14857" max="14857" width="19.5703125" style="644" customWidth="1"/>
    <col min="14858" max="14858" width="20.5703125" style="644" customWidth="1"/>
    <col min="14859" max="14860" width="13.85546875" style="644" customWidth="1"/>
    <col min="14861" max="15104" width="9.140625" style="644"/>
    <col min="15105" max="15105" width="15.85546875" style="644" customWidth="1"/>
    <col min="15106" max="15107" width="10.5703125" style="644" customWidth="1"/>
    <col min="15108" max="15108" width="9.85546875" style="644" customWidth="1"/>
    <col min="15109" max="15109" width="9.28515625" style="644" customWidth="1"/>
    <col min="15110" max="15110" width="69.28515625" style="644" customWidth="1"/>
    <col min="15111" max="15111" width="22.28515625" style="644" customWidth="1"/>
    <col min="15112" max="15112" width="20.5703125" style="644" customWidth="1"/>
    <col min="15113" max="15113" width="19.5703125" style="644" customWidth="1"/>
    <col min="15114" max="15114" width="20.5703125" style="644" customWidth="1"/>
    <col min="15115" max="15116" width="13.85546875" style="644" customWidth="1"/>
    <col min="15117" max="15360" width="9.140625" style="644"/>
    <col min="15361" max="15361" width="15.85546875" style="644" customWidth="1"/>
    <col min="15362" max="15363" width="10.5703125" style="644" customWidth="1"/>
    <col min="15364" max="15364" width="9.85546875" style="644" customWidth="1"/>
    <col min="15365" max="15365" width="9.28515625" style="644" customWidth="1"/>
    <col min="15366" max="15366" width="69.28515625" style="644" customWidth="1"/>
    <col min="15367" max="15367" width="22.28515625" style="644" customWidth="1"/>
    <col min="15368" max="15368" width="20.5703125" style="644" customWidth="1"/>
    <col min="15369" max="15369" width="19.5703125" style="644" customWidth="1"/>
    <col min="15370" max="15370" width="20.5703125" style="644" customWidth="1"/>
    <col min="15371" max="15372" width="13.85546875" style="644" customWidth="1"/>
    <col min="15373" max="15616" width="9.140625" style="644"/>
    <col min="15617" max="15617" width="15.85546875" style="644" customWidth="1"/>
    <col min="15618" max="15619" width="10.5703125" style="644" customWidth="1"/>
    <col min="15620" max="15620" width="9.85546875" style="644" customWidth="1"/>
    <col min="15621" max="15621" width="9.28515625" style="644" customWidth="1"/>
    <col min="15622" max="15622" width="69.28515625" style="644" customWidth="1"/>
    <col min="15623" max="15623" width="22.28515625" style="644" customWidth="1"/>
    <col min="15624" max="15624" width="20.5703125" style="644" customWidth="1"/>
    <col min="15625" max="15625" width="19.5703125" style="644" customWidth="1"/>
    <col min="15626" max="15626" width="20.5703125" style="644" customWidth="1"/>
    <col min="15627" max="15628" width="13.85546875" style="644" customWidth="1"/>
    <col min="15629" max="15872" width="9.140625" style="644"/>
    <col min="15873" max="15873" width="15.85546875" style="644" customWidth="1"/>
    <col min="15874" max="15875" width="10.5703125" style="644" customWidth="1"/>
    <col min="15876" max="15876" width="9.85546875" style="644" customWidth="1"/>
    <col min="15877" max="15877" width="9.28515625" style="644" customWidth="1"/>
    <col min="15878" max="15878" width="69.28515625" style="644" customWidth="1"/>
    <col min="15879" max="15879" width="22.28515625" style="644" customWidth="1"/>
    <col min="15880" max="15880" width="20.5703125" style="644" customWidth="1"/>
    <col min="15881" max="15881" width="19.5703125" style="644" customWidth="1"/>
    <col min="15882" max="15882" width="20.5703125" style="644" customWidth="1"/>
    <col min="15883" max="15884" width="13.85546875" style="644" customWidth="1"/>
    <col min="15885" max="16128" width="9.140625" style="644"/>
    <col min="16129" max="16129" width="15.85546875" style="644" customWidth="1"/>
    <col min="16130" max="16131" width="10.5703125" style="644" customWidth="1"/>
    <col min="16132" max="16132" width="9.85546875" style="644" customWidth="1"/>
    <col min="16133" max="16133" width="9.28515625" style="644" customWidth="1"/>
    <col min="16134" max="16134" width="69.28515625" style="644" customWidth="1"/>
    <col min="16135" max="16135" width="22.28515625" style="644" customWidth="1"/>
    <col min="16136" max="16136" width="20.5703125" style="644" customWidth="1"/>
    <col min="16137" max="16137" width="19.5703125" style="644" customWidth="1"/>
    <col min="16138" max="16138" width="20.5703125" style="644" customWidth="1"/>
    <col min="16139" max="16140" width="13.85546875" style="644" customWidth="1"/>
    <col min="16141" max="16384" width="9.140625" style="644"/>
  </cols>
  <sheetData>
    <row r="1" spans="1:12" ht="15" x14ac:dyDescent="0.2">
      <c r="G1" s="645"/>
      <c r="H1" s="645"/>
      <c r="I1" s="645"/>
      <c r="K1" s="645"/>
    </row>
    <row r="3" spans="1:12" ht="23.25" x14ac:dyDescent="0.35">
      <c r="A3" s="646" t="s">
        <v>545</v>
      </c>
      <c r="B3" s="647"/>
      <c r="C3" s="647"/>
      <c r="D3" s="647"/>
      <c r="E3" s="647"/>
      <c r="F3" s="647"/>
      <c r="G3" s="647"/>
      <c r="H3" s="647"/>
      <c r="I3" s="647"/>
      <c r="J3" s="648"/>
      <c r="K3" s="648"/>
    </row>
    <row r="4" spans="1:12" ht="24.75" customHeight="1" x14ac:dyDescent="0.25">
      <c r="A4" s="646" t="s">
        <v>546</v>
      </c>
      <c r="B4" s="646"/>
      <c r="C4" s="646"/>
      <c r="D4" s="646"/>
      <c r="E4" s="649"/>
      <c r="F4" s="649"/>
      <c r="G4" s="648"/>
      <c r="H4" s="648"/>
      <c r="I4" s="648"/>
      <c r="J4" s="648"/>
    </row>
    <row r="5" spans="1:12" ht="15.75" thickBot="1" x14ac:dyDescent="0.25">
      <c r="B5" s="650"/>
      <c r="C5" s="650"/>
      <c r="G5" s="651"/>
      <c r="H5" s="651"/>
      <c r="I5" s="651"/>
      <c r="J5" s="645"/>
      <c r="K5" s="652"/>
      <c r="L5" s="652" t="s">
        <v>485</v>
      </c>
    </row>
    <row r="6" spans="1:12" ht="24" customHeight="1" x14ac:dyDescent="0.25">
      <c r="A6" s="653" t="s">
        <v>547</v>
      </c>
      <c r="B6" s="654" t="s">
        <v>548</v>
      </c>
      <c r="C6" s="655"/>
      <c r="D6" s="655"/>
      <c r="E6" s="656"/>
      <c r="F6" s="657" t="s">
        <v>549</v>
      </c>
      <c r="G6" s="657" t="s">
        <v>507</v>
      </c>
      <c r="H6" s="657" t="s">
        <v>550</v>
      </c>
      <c r="I6" s="657" t="s">
        <v>510</v>
      </c>
      <c r="J6" s="657" t="s">
        <v>510</v>
      </c>
      <c r="K6" s="657" t="s">
        <v>551</v>
      </c>
      <c r="L6" s="657" t="s">
        <v>551</v>
      </c>
    </row>
    <row r="7" spans="1:12" ht="17.25" customHeight="1" x14ac:dyDescent="0.25">
      <c r="A7" s="658" t="s">
        <v>552</v>
      </c>
      <c r="B7" s="659" t="s">
        <v>553</v>
      </c>
      <c r="C7" s="660" t="s">
        <v>554</v>
      </c>
      <c r="D7" s="661" t="s">
        <v>555</v>
      </c>
      <c r="E7" s="662" t="s">
        <v>556</v>
      </c>
      <c r="F7" s="663"/>
      <c r="G7" s="664" t="s">
        <v>512</v>
      </c>
      <c r="H7" s="664" t="s">
        <v>557</v>
      </c>
      <c r="I7" s="664" t="s">
        <v>558</v>
      </c>
      <c r="J7" s="664" t="s">
        <v>559</v>
      </c>
      <c r="K7" s="664" t="s">
        <v>560</v>
      </c>
      <c r="L7" s="664" t="s">
        <v>560</v>
      </c>
    </row>
    <row r="8" spans="1:12" ht="15" x14ac:dyDescent="0.25">
      <c r="A8" s="665" t="s">
        <v>561</v>
      </c>
      <c r="B8" s="666" t="s">
        <v>562</v>
      </c>
      <c r="C8" s="660"/>
      <c r="D8" s="660"/>
      <c r="E8" s="667" t="s">
        <v>563</v>
      </c>
      <c r="F8" s="668"/>
      <c r="G8" s="664" t="s">
        <v>519</v>
      </c>
      <c r="H8" s="664">
        <v>2012</v>
      </c>
      <c r="I8" s="669" t="s">
        <v>564</v>
      </c>
      <c r="J8" s="669">
        <v>2012</v>
      </c>
      <c r="K8" s="670" t="s">
        <v>565</v>
      </c>
      <c r="L8" s="670" t="s">
        <v>566</v>
      </c>
    </row>
    <row r="9" spans="1:12" ht="15.75" thickBot="1" x14ac:dyDescent="0.3">
      <c r="A9" s="665" t="s">
        <v>567</v>
      </c>
      <c r="B9" s="671"/>
      <c r="C9" s="672"/>
      <c r="D9" s="672"/>
      <c r="E9" s="673"/>
      <c r="F9" s="674"/>
      <c r="G9" s="669"/>
      <c r="H9" s="669"/>
      <c r="I9" s="675"/>
      <c r="J9" s="675"/>
      <c r="K9" s="676"/>
      <c r="L9" s="676"/>
    </row>
    <row r="10" spans="1:12" ht="15" thickBot="1" x14ac:dyDescent="0.25">
      <c r="A10" s="677" t="s">
        <v>0</v>
      </c>
      <c r="B10" s="678" t="s">
        <v>568</v>
      </c>
      <c r="C10" s="679" t="s">
        <v>569</v>
      </c>
      <c r="D10" s="679" t="s">
        <v>570</v>
      </c>
      <c r="E10" s="680" t="s">
        <v>571</v>
      </c>
      <c r="F10" s="680" t="s">
        <v>572</v>
      </c>
      <c r="G10" s="680">
        <v>1</v>
      </c>
      <c r="H10" s="680">
        <v>2</v>
      </c>
      <c r="I10" s="680">
        <v>3</v>
      </c>
      <c r="J10" s="680">
        <v>4</v>
      </c>
      <c r="K10" s="680">
        <v>5</v>
      </c>
      <c r="L10" s="680">
        <v>6</v>
      </c>
    </row>
    <row r="11" spans="1:12" ht="24.75" customHeight="1" x14ac:dyDescent="0.25">
      <c r="A11" s="681" t="s">
        <v>573</v>
      </c>
      <c r="B11" s="682" t="s">
        <v>574</v>
      </c>
      <c r="C11" s="683"/>
      <c r="D11" s="684"/>
      <c r="E11" s="685"/>
      <c r="F11" s="686" t="s">
        <v>529</v>
      </c>
      <c r="G11" s="687">
        <f>SUM(G12+G20+G32+G89)</f>
        <v>110307000</v>
      </c>
      <c r="H11" s="687">
        <f>SUM(H12+H20+H32+H89)</f>
        <v>27887093</v>
      </c>
      <c r="I11" s="687">
        <f>SUM(I12+I20+I32+I89)</f>
        <v>8337022</v>
      </c>
      <c r="J11" s="687">
        <f>SUM(J12+J20+J32+J89)</f>
        <v>25420733</v>
      </c>
      <c r="K11" s="688">
        <f t="shared" ref="K11:L17" si="0">SUM($J11/G11)*100</f>
        <v>23.045439545994363</v>
      </c>
      <c r="L11" s="688">
        <f t="shared" si="0"/>
        <v>91.155908577491388</v>
      </c>
    </row>
    <row r="12" spans="1:12" ht="18.95" customHeight="1" x14ac:dyDescent="0.25">
      <c r="A12" s="689" t="s">
        <v>573</v>
      </c>
      <c r="B12" s="690"/>
      <c r="C12" s="691" t="s">
        <v>575</v>
      </c>
      <c r="D12" s="691"/>
      <c r="E12" s="692"/>
      <c r="F12" s="693" t="s">
        <v>576</v>
      </c>
      <c r="G12" s="694">
        <f>SUM(G13+G14+G16+G17+G18+G19)</f>
        <v>52358000</v>
      </c>
      <c r="H12" s="694">
        <f>SUM(H13+H14+H16+H17+H18+H19)</f>
        <v>12971854</v>
      </c>
      <c r="I12" s="694">
        <f>SUM(I13+I14+I16+I17+I18+I19)</f>
        <v>4058493</v>
      </c>
      <c r="J12" s="694">
        <f>SUM(J13+J14+J16+J17+J18+J19)</f>
        <v>12080859</v>
      </c>
      <c r="K12" s="695">
        <f t="shared" si="0"/>
        <v>23.073568509110356</v>
      </c>
      <c r="L12" s="695">
        <f t="shared" si="0"/>
        <v>93.131321089491138</v>
      </c>
    </row>
    <row r="13" spans="1:12" ht="18.95" customHeight="1" x14ac:dyDescent="0.25">
      <c r="A13" s="696" t="s">
        <v>573</v>
      </c>
      <c r="B13" s="690"/>
      <c r="C13" s="691"/>
      <c r="D13" s="697" t="s">
        <v>577</v>
      </c>
      <c r="E13" s="698"/>
      <c r="F13" s="699" t="s">
        <v>578</v>
      </c>
      <c r="G13" s="700">
        <v>47096312</v>
      </c>
      <c r="H13" s="700">
        <v>11502615</v>
      </c>
      <c r="I13" s="700">
        <v>3578307</v>
      </c>
      <c r="J13" s="700">
        <v>10687984</v>
      </c>
      <c r="K13" s="701">
        <f t="shared" si="0"/>
        <v>22.693887368505628</v>
      </c>
      <c r="L13" s="701">
        <f t="shared" si="0"/>
        <v>92.917862590376188</v>
      </c>
    </row>
    <row r="14" spans="1:12" ht="18.95" customHeight="1" x14ac:dyDescent="0.25">
      <c r="A14" s="696" t="s">
        <v>573</v>
      </c>
      <c r="B14" s="690"/>
      <c r="C14" s="691"/>
      <c r="D14" s="697" t="s">
        <v>579</v>
      </c>
      <c r="E14" s="698"/>
      <c r="F14" s="699" t="s">
        <v>580</v>
      </c>
      <c r="G14" s="700">
        <f>SUM(G15:G15)</f>
        <v>33447</v>
      </c>
      <c r="H14" s="700">
        <f>SUM(H15:H15)</f>
        <v>12245</v>
      </c>
      <c r="I14" s="700">
        <f>SUM(I15:I15)</f>
        <v>22120</v>
      </c>
      <c r="J14" s="700">
        <f>SUM(J15:J15)</f>
        <v>72663</v>
      </c>
      <c r="K14" s="701">
        <f t="shared" si="0"/>
        <v>217.2481836936048</v>
      </c>
      <c r="L14" s="701">
        <f t="shared" si="0"/>
        <v>593.40955492037563</v>
      </c>
    </row>
    <row r="15" spans="1:12" ht="18.95" customHeight="1" x14ac:dyDescent="0.2">
      <c r="A15" s="702" t="s">
        <v>573</v>
      </c>
      <c r="B15" s="703"/>
      <c r="C15" s="704"/>
      <c r="D15" s="705"/>
      <c r="E15" s="706" t="s">
        <v>581</v>
      </c>
      <c r="F15" s="707" t="s">
        <v>582</v>
      </c>
      <c r="G15" s="708">
        <v>33447</v>
      </c>
      <c r="H15" s="708">
        <v>12245</v>
      </c>
      <c r="I15" s="708">
        <v>22120</v>
      </c>
      <c r="J15" s="708">
        <v>72663</v>
      </c>
      <c r="K15" s="709">
        <f t="shared" si="0"/>
        <v>217.2481836936048</v>
      </c>
      <c r="L15" s="709">
        <f t="shared" si="0"/>
        <v>593.40955492037563</v>
      </c>
    </row>
    <row r="16" spans="1:12" ht="18.95" customHeight="1" x14ac:dyDescent="0.25">
      <c r="A16" s="696" t="s">
        <v>573</v>
      </c>
      <c r="B16" s="690"/>
      <c r="C16" s="691"/>
      <c r="D16" s="697" t="s">
        <v>583</v>
      </c>
      <c r="E16" s="698"/>
      <c r="F16" s="699" t="s">
        <v>584</v>
      </c>
      <c r="G16" s="700">
        <v>3551</v>
      </c>
      <c r="H16" s="700">
        <v>911</v>
      </c>
      <c r="I16" s="700">
        <v>1269</v>
      </c>
      <c r="J16" s="700">
        <v>3285</v>
      </c>
      <c r="K16" s="701">
        <f t="shared" si="0"/>
        <v>92.509152351450297</v>
      </c>
      <c r="L16" s="701">
        <f t="shared" si="0"/>
        <v>360.5927552140505</v>
      </c>
    </row>
    <row r="17" spans="1:12" ht="18.95" customHeight="1" x14ac:dyDescent="0.25">
      <c r="A17" s="696" t="s">
        <v>573</v>
      </c>
      <c r="B17" s="690"/>
      <c r="C17" s="691"/>
      <c r="D17" s="697" t="s">
        <v>585</v>
      </c>
      <c r="E17" s="698"/>
      <c r="F17" s="699" t="s">
        <v>586</v>
      </c>
      <c r="G17" s="700">
        <v>5224690</v>
      </c>
      <c r="H17" s="700">
        <v>1456083</v>
      </c>
      <c r="I17" s="700">
        <v>456797</v>
      </c>
      <c r="J17" s="700">
        <v>1316927</v>
      </c>
      <c r="K17" s="701">
        <f t="shared" si="0"/>
        <v>25.205839963710762</v>
      </c>
      <c r="L17" s="701">
        <f t="shared" si="0"/>
        <v>90.443127211841627</v>
      </c>
    </row>
    <row r="18" spans="1:12" ht="18.95" hidden="1" customHeight="1" x14ac:dyDescent="0.25">
      <c r="A18" s="696"/>
      <c r="B18" s="690"/>
      <c r="C18" s="691"/>
      <c r="D18" s="697" t="s">
        <v>587</v>
      </c>
      <c r="E18" s="698"/>
      <c r="F18" s="699" t="s">
        <v>588</v>
      </c>
      <c r="G18" s="700">
        <v>0</v>
      </c>
      <c r="H18" s="700">
        <v>0</v>
      </c>
      <c r="I18" s="700">
        <v>0</v>
      </c>
      <c r="J18" s="700">
        <v>0</v>
      </c>
      <c r="K18" s="701">
        <v>0</v>
      </c>
      <c r="L18" s="701">
        <v>0</v>
      </c>
    </row>
    <row r="19" spans="1:12" ht="18.95" hidden="1" customHeight="1" x14ac:dyDescent="0.25">
      <c r="A19" s="696"/>
      <c r="B19" s="690"/>
      <c r="C19" s="691"/>
      <c r="D19" s="697" t="s">
        <v>589</v>
      </c>
      <c r="E19" s="698"/>
      <c r="F19" s="699" t="s">
        <v>590</v>
      </c>
      <c r="G19" s="700">
        <v>0</v>
      </c>
      <c r="H19" s="700">
        <v>0</v>
      </c>
      <c r="I19" s="700">
        <v>0</v>
      </c>
      <c r="J19" s="700">
        <v>0</v>
      </c>
      <c r="K19" s="701">
        <v>0</v>
      </c>
      <c r="L19" s="701">
        <v>0</v>
      </c>
    </row>
    <row r="20" spans="1:12" ht="18.95" customHeight="1" x14ac:dyDescent="0.25">
      <c r="A20" s="689" t="s">
        <v>573</v>
      </c>
      <c r="B20" s="710"/>
      <c r="C20" s="711" t="s">
        <v>591</v>
      </c>
      <c r="D20" s="711"/>
      <c r="E20" s="712"/>
      <c r="F20" s="713" t="s">
        <v>592</v>
      </c>
      <c r="G20" s="714">
        <f>SUM(G21+G22+G23+G31)</f>
        <v>20242000</v>
      </c>
      <c r="H20" s="715">
        <f>SUM(H21+H22+H23+H31)</f>
        <v>5177326</v>
      </c>
      <c r="I20" s="715">
        <f>SUM(I21+I22+I23+I31)</f>
        <v>1592693</v>
      </c>
      <c r="J20" s="715">
        <f>SUM(J21+J22+J23+J31)</f>
        <v>4665845</v>
      </c>
      <c r="K20" s="695">
        <f t="shared" ref="K20:L44" si="1">SUM($J20/G20)*100</f>
        <v>23.050316174291076</v>
      </c>
      <c r="L20" s="695">
        <f t="shared" si="1"/>
        <v>90.120749591584541</v>
      </c>
    </row>
    <row r="21" spans="1:12" ht="18.95" customHeight="1" x14ac:dyDescent="0.2">
      <c r="A21" s="696" t="s">
        <v>573</v>
      </c>
      <c r="B21" s="703"/>
      <c r="C21" s="704"/>
      <c r="D21" s="716" t="s">
        <v>593</v>
      </c>
      <c r="E21" s="717"/>
      <c r="F21" s="718" t="s">
        <v>594</v>
      </c>
      <c r="G21" s="700">
        <v>4107648</v>
      </c>
      <c r="H21" s="700">
        <v>1046093</v>
      </c>
      <c r="I21" s="700">
        <v>315438</v>
      </c>
      <c r="J21" s="700">
        <v>936897</v>
      </c>
      <c r="K21" s="701">
        <f t="shared" si="1"/>
        <v>22.808599957932131</v>
      </c>
      <c r="L21" s="701">
        <f t="shared" si="1"/>
        <v>89.561539939565606</v>
      </c>
    </row>
    <row r="22" spans="1:12" ht="18.95" customHeight="1" x14ac:dyDescent="0.2">
      <c r="A22" s="696" t="s">
        <v>573</v>
      </c>
      <c r="B22" s="703"/>
      <c r="C22" s="704"/>
      <c r="D22" s="716" t="s">
        <v>595</v>
      </c>
      <c r="E22" s="717"/>
      <c r="F22" s="718" t="s">
        <v>596</v>
      </c>
      <c r="G22" s="700">
        <v>1234177</v>
      </c>
      <c r="H22" s="700">
        <v>314696</v>
      </c>
      <c r="I22" s="700">
        <v>105653</v>
      </c>
      <c r="J22" s="700">
        <v>314262</v>
      </c>
      <c r="K22" s="701">
        <f t="shared" si="1"/>
        <v>25.463284439752158</v>
      </c>
      <c r="L22" s="701">
        <f t="shared" si="1"/>
        <v>99.862089127284747</v>
      </c>
    </row>
    <row r="23" spans="1:12" ht="18.95" customHeight="1" x14ac:dyDescent="0.2">
      <c r="A23" s="696" t="s">
        <v>573</v>
      </c>
      <c r="B23" s="703"/>
      <c r="C23" s="704"/>
      <c r="D23" s="716" t="s">
        <v>597</v>
      </c>
      <c r="E23" s="717"/>
      <c r="F23" s="718" t="s">
        <v>598</v>
      </c>
      <c r="G23" s="700">
        <f>SUM(G24:G30)</f>
        <v>13027971</v>
      </c>
      <c r="H23" s="700">
        <f>SUM(H24:H30)</f>
        <v>3339216</v>
      </c>
      <c r="I23" s="700">
        <f>SUM(I24:I30)</f>
        <v>1054452</v>
      </c>
      <c r="J23" s="700">
        <f>SUM(J24:J30)</f>
        <v>3042981</v>
      </c>
      <c r="K23" s="701">
        <f t="shared" si="1"/>
        <v>23.357290248803899</v>
      </c>
      <c r="L23" s="701">
        <f t="shared" si="1"/>
        <v>91.12860623571521</v>
      </c>
    </row>
    <row r="24" spans="1:12" ht="18.95" customHeight="1" x14ac:dyDescent="0.2">
      <c r="A24" s="702" t="s">
        <v>573</v>
      </c>
      <c r="B24" s="703"/>
      <c r="C24" s="704"/>
      <c r="D24" s="705"/>
      <c r="E24" s="706" t="s">
        <v>599</v>
      </c>
      <c r="F24" s="719" t="s">
        <v>600</v>
      </c>
      <c r="G24" s="708">
        <v>703733</v>
      </c>
      <c r="H24" s="708">
        <v>179245</v>
      </c>
      <c r="I24" s="708">
        <v>55573</v>
      </c>
      <c r="J24" s="708">
        <v>151558</v>
      </c>
      <c r="K24" s="709">
        <f t="shared" si="1"/>
        <v>21.536292883806784</v>
      </c>
      <c r="L24" s="709">
        <f t="shared" si="1"/>
        <v>84.553544031911628</v>
      </c>
    </row>
    <row r="25" spans="1:12" ht="18.95" customHeight="1" x14ac:dyDescent="0.2">
      <c r="A25" s="702" t="s">
        <v>573</v>
      </c>
      <c r="B25" s="703"/>
      <c r="C25" s="704"/>
      <c r="D25" s="705"/>
      <c r="E25" s="706" t="s">
        <v>601</v>
      </c>
      <c r="F25" s="707" t="s">
        <v>602</v>
      </c>
      <c r="G25" s="708">
        <v>7292902</v>
      </c>
      <c r="H25" s="708">
        <v>1872032</v>
      </c>
      <c r="I25" s="708">
        <v>592364</v>
      </c>
      <c r="J25" s="708">
        <v>1717583</v>
      </c>
      <c r="K25" s="709">
        <f t="shared" si="1"/>
        <v>23.551433983344353</v>
      </c>
      <c r="L25" s="709">
        <f t="shared" si="1"/>
        <v>91.749660262217731</v>
      </c>
    </row>
    <row r="26" spans="1:12" ht="18.95" customHeight="1" x14ac:dyDescent="0.2">
      <c r="A26" s="702" t="s">
        <v>573</v>
      </c>
      <c r="B26" s="703"/>
      <c r="C26" s="704"/>
      <c r="D26" s="705"/>
      <c r="E26" s="706" t="s">
        <v>603</v>
      </c>
      <c r="F26" s="720" t="s">
        <v>604</v>
      </c>
      <c r="G26" s="708">
        <v>410659</v>
      </c>
      <c r="H26" s="708">
        <v>105284</v>
      </c>
      <c r="I26" s="708">
        <v>34581</v>
      </c>
      <c r="J26" s="708">
        <v>100670</v>
      </c>
      <c r="K26" s="709">
        <f t="shared" si="1"/>
        <v>24.514256353811799</v>
      </c>
      <c r="L26" s="709">
        <f t="shared" si="1"/>
        <v>95.617567721591129</v>
      </c>
    </row>
    <row r="27" spans="1:12" ht="18.95" customHeight="1" x14ac:dyDescent="0.2">
      <c r="A27" s="702" t="s">
        <v>573</v>
      </c>
      <c r="B27" s="703"/>
      <c r="C27" s="704"/>
      <c r="D27" s="705"/>
      <c r="E27" s="706" t="s">
        <v>605</v>
      </c>
      <c r="F27" s="720" t="s">
        <v>606</v>
      </c>
      <c r="G27" s="708">
        <v>1544581</v>
      </c>
      <c r="H27" s="708">
        <v>393804</v>
      </c>
      <c r="I27" s="708">
        <v>120935</v>
      </c>
      <c r="J27" s="708">
        <v>347995</v>
      </c>
      <c r="K27" s="709">
        <f t="shared" si="1"/>
        <v>22.530058313549112</v>
      </c>
      <c r="L27" s="709">
        <f t="shared" si="1"/>
        <v>88.367563559537231</v>
      </c>
    </row>
    <row r="28" spans="1:12" ht="18.95" customHeight="1" x14ac:dyDescent="0.2">
      <c r="A28" s="702" t="s">
        <v>573</v>
      </c>
      <c r="B28" s="703"/>
      <c r="C28" s="704"/>
      <c r="D28" s="705"/>
      <c r="E28" s="706" t="s">
        <v>607</v>
      </c>
      <c r="F28" s="720" t="s">
        <v>608</v>
      </c>
      <c r="G28" s="708">
        <v>499816</v>
      </c>
      <c r="H28" s="708">
        <v>127623</v>
      </c>
      <c r="I28" s="708">
        <v>39966</v>
      </c>
      <c r="J28" s="708">
        <v>114907</v>
      </c>
      <c r="K28" s="709">
        <f t="shared" si="1"/>
        <v>22.989860268578838</v>
      </c>
      <c r="L28" s="709">
        <f t="shared" si="1"/>
        <v>90.036278727188673</v>
      </c>
    </row>
    <row r="29" spans="1:12" ht="18.95" customHeight="1" x14ac:dyDescent="0.2">
      <c r="A29" s="702" t="s">
        <v>573</v>
      </c>
      <c r="B29" s="703"/>
      <c r="C29" s="704"/>
      <c r="D29" s="705"/>
      <c r="E29" s="706" t="s">
        <v>609</v>
      </c>
      <c r="F29" s="720" t="s">
        <v>610</v>
      </c>
      <c r="G29" s="708">
        <v>130152</v>
      </c>
      <c r="H29" s="708">
        <v>32869</v>
      </c>
      <c r="I29" s="708">
        <v>10234</v>
      </c>
      <c r="J29" s="708">
        <v>27588</v>
      </c>
      <c r="K29" s="709">
        <f t="shared" si="1"/>
        <v>21.196754563894523</v>
      </c>
      <c r="L29" s="709">
        <f t="shared" si="1"/>
        <v>83.9331893273297</v>
      </c>
    </row>
    <row r="30" spans="1:12" ht="18.95" customHeight="1" x14ac:dyDescent="0.2">
      <c r="A30" s="702" t="s">
        <v>573</v>
      </c>
      <c r="B30" s="703"/>
      <c r="C30" s="704"/>
      <c r="D30" s="705"/>
      <c r="E30" s="706" t="s">
        <v>611</v>
      </c>
      <c r="F30" s="720" t="s">
        <v>612</v>
      </c>
      <c r="G30" s="708">
        <v>2446128</v>
      </c>
      <c r="H30" s="708">
        <v>628359</v>
      </c>
      <c r="I30" s="708">
        <v>200799</v>
      </c>
      <c r="J30" s="708">
        <v>582680</v>
      </c>
      <c r="K30" s="709">
        <f t="shared" si="1"/>
        <v>23.820503260663383</v>
      </c>
      <c r="L30" s="709">
        <f t="shared" si="1"/>
        <v>92.730429579269185</v>
      </c>
    </row>
    <row r="31" spans="1:12" ht="18.95" customHeight="1" x14ac:dyDescent="0.2">
      <c r="A31" s="696" t="s">
        <v>573</v>
      </c>
      <c r="B31" s="703"/>
      <c r="C31" s="704"/>
      <c r="D31" s="716" t="s">
        <v>613</v>
      </c>
      <c r="E31" s="721"/>
      <c r="F31" s="722" t="s">
        <v>614</v>
      </c>
      <c r="G31" s="700">
        <v>1872204</v>
      </c>
      <c r="H31" s="700">
        <v>477321</v>
      </c>
      <c r="I31" s="700">
        <v>117150</v>
      </c>
      <c r="J31" s="700">
        <v>371705</v>
      </c>
      <c r="K31" s="701">
        <f t="shared" si="1"/>
        <v>19.853872761728958</v>
      </c>
      <c r="L31" s="701">
        <f t="shared" si="1"/>
        <v>77.873171304007158</v>
      </c>
    </row>
    <row r="32" spans="1:12" ht="18.95" customHeight="1" x14ac:dyDescent="0.25">
      <c r="A32" s="689" t="s">
        <v>573</v>
      </c>
      <c r="B32" s="710"/>
      <c r="C32" s="723" t="s">
        <v>615</v>
      </c>
      <c r="D32" s="711"/>
      <c r="E32" s="724"/>
      <c r="F32" s="713" t="s">
        <v>616</v>
      </c>
      <c r="G32" s="725">
        <f>SUM(G33+G37+G42+G52+G64+G58+G68)</f>
        <v>36194000</v>
      </c>
      <c r="H32" s="725">
        <f>SUM(H33+H37+H42+H52+H64+H58+H68)</f>
        <v>9227419</v>
      </c>
      <c r="I32" s="725">
        <f>SUM(I33+I37+I42+I52+I64+I58+I68)</f>
        <v>2510831</v>
      </c>
      <c r="J32" s="725">
        <f>SUM(J33+J37+J42+J52+J64+J58+J68)</f>
        <v>8285499</v>
      </c>
      <c r="K32" s="695">
        <f t="shared" si="1"/>
        <v>22.891913024258166</v>
      </c>
      <c r="L32" s="695">
        <f t="shared" si="1"/>
        <v>89.792161816863413</v>
      </c>
    </row>
    <row r="33" spans="1:12" ht="18.95" customHeight="1" x14ac:dyDescent="0.2">
      <c r="A33" s="696" t="s">
        <v>573</v>
      </c>
      <c r="B33" s="726"/>
      <c r="C33" s="727"/>
      <c r="D33" s="697" t="s">
        <v>617</v>
      </c>
      <c r="E33" s="728"/>
      <c r="F33" s="699" t="s">
        <v>618</v>
      </c>
      <c r="G33" s="729">
        <f>SUM(G34:G36)</f>
        <v>183303</v>
      </c>
      <c r="H33" s="729">
        <f>SUM(H34:H36)</f>
        <v>46374</v>
      </c>
      <c r="I33" s="729">
        <f>SUM(I34:I36)</f>
        <v>20142</v>
      </c>
      <c r="J33" s="729">
        <f>SUM(J34:J36)</f>
        <v>44061</v>
      </c>
      <c r="K33" s="701">
        <f t="shared" si="1"/>
        <v>24.037249799512285</v>
      </c>
      <c r="L33" s="701">
        <f t="shared" si="1"/>
        <v>95.01229137016432</v>
      </c>
    </row>
    <row r="34" spans="1:12" ht="18.95" customHeight="1" x14ac:dyDescent="0.2">
      <c r="A34" s="702" t="s">
        <v>573</v>
      </c>
      <c r="B34" s="726"/>
      <c r="C34" s="730"/>
      <c r="D34" s="731"/>
      <c r="E34" s="732">
        <v>631001</v>
      </c>
      <c r="F34" s="733" t="s">
        <v>619</v>
      </c>
      <c r="G34" s="734">
        <v>150310</v>
      </c>
      <c r="H34" s="734">
        <v>37622</v>
      </c>
      <c r="I34" s="734">
        <v>15212</v>
      </c>
      <c r="J34" s="734">
        <v>37158</v>
      </c>
      <c r="K34" s="709">
        <f t="shared" si="1"/>
        <v>24.720910119087218</v>
      </c>
      <c r="L34" s="709">
        <f t="shared" si="1"/>
        <v>98.766679070756467</v>
      </c>
    </row>
    <row r="35" spans="1:12" ht="18.95" customHeight="1" x14ac:dyDescent="0.2">
      <c r="A35" s="702" t="s">
        <v>573</v>
      </c>
      <c r="B35" s="726"/>
      <c r="C35" s="730"/>
      <c r="D35" s="731"/>
      <c r="E35" s="732">
        <v>631002</v>
      </c>
      <c r="F35" s="733" t="s">
        <v>620</v>
      </c>
      <c r="G35" s="734">
        <v>30000</v>
      </c>
      <c r="H35" s="734">
        <v>8000</v>
      </c>
      <c r="I35" s="734">
        <v>4763</v>
      </c>
      <c r="J35" s="734">
        <v>6299</v>
      </c>
      <c r="K35" s="709">
        <f t="shared" si="1"/>
        <v>20.996666666666666</v>
      </c>
      <c r="L35" s="709">
        <f t="shared" si="1"/>
        <v>78.737500000000011</v>
      </c>
    </row>
    <row r="36" spans="1:12" ht="18.95" customHeight="1" x14ac:dyDescent="0.2">
      <c r="A36" s="702" t="s">
        <v>573</v>
      </c>
      <c r="B36" s="726"/>
      <c r="C36" s="730"/>
      <c r="D36" s="731"/>
      <c r="E36" s="732">
        <v>631004</v>
      </c>
      <c r="F36" s="733" t="s">
        <v>621</v>
      </c>
      <c r="G36" s="734">
        <v>2993</v>
      </c>
      <c r="H36" s="734">
        <v>752</v>
      </c>
      <c r="I36" s="734">
        <v>167</v>
      </c>
      <c r="J36" s="734">
        <v>604</v>
      </c>
      <c r="K36" s="709">
        <f t="shared" si="1"/>
        <v>20.180420982292016</v>
      </c>
      <c r="L36" s="709">
        <f t="shared" si="1"/>
        <v>80.319148936170208</v>
      </c>
    </row>
    <row r="37" spans="1:12" ht="18.95" customHeight="1" x14ac:dyDescent="0.2">
      <c r="A37" s="696" t="s">
        <v>573</v>
      </c>
      <c r="B37" s="726"/>
      <c r="C37" s="727"/>
      <c r="D37" s="697" t="s">
        <v>622</v>
      </c>
      <c r="E37" s="728"/>
      <c r="F37" s="699" t="s">
        <v>623</v>
      </c>
      <c r="G37" s="729">
        <f>SUM(G38:G41)</f>
        <v>13240864</v>
      </c>
      <c r="H37" s="729">
        <f>SUM(H38:H41)</f>
        <v>3652594</v>
      </c>
      <c r="I37" s="729">
        <f>SUM(I38:I41)</f>
        <v>1202370</v>
      </c>
      <c r="J37" s="729">
        <f>SUM(J38:J41)</f>
        <v>3213547</v>
      </c>
      <c r="K37" s="701">
        <f t="shared" si="1"/>
        <v>24.269919243940578</v>
      </c>
      <c r="L37" s="701">
        <f t="shared" si="1"/>
        <v>87.979857602569567</v>
      </c>
    </row>
    <row r="38" spans="1:12" ht="18.95" customHeight="1" x14ac:dyDescent="0.2">
      <c r="A38" s="702" t="s">
        <v>573</v>
      </c>
      <c r="B38" s="726"/>
      <c r="C38" s="727"/>
      <c r="D38" s="735"/>
      <c r="E38" s="736">
        <v>632001</v>
      </c>
      <c r="F38" s="737" t="s">
        <v>624</v>
      </c>
      <c r="G38" s="734">
        <v>1699522</v>
      </c>
      <c r="H38" s="734">
        <v>499186</v>
      </c>
      <c r="I38" s="734">
        <v>232188</v>
      </c>
      <c r="J38" s="734">
        <v>531248</v>
      </c>
      <c r="K38" s="709">
        <f t="shared" si="1"/>
        <v>31.258671555884536</v>
      </c>
      <c r="L38" s="709">
        <f t="shared" si="1"/>
        <v>106.42285641023585</v>
      </c>
    </row>
    <row r="39" spans="1:12" ht="18.95" customHeight="1" x14ac:dyDescent="0.2">
      <c r="A39" s="702" t="s">
        <v>573</v>
      </c>
      <c r="B39" s="726"/>
      <c r="C39" s="727"/>
      <c r="D39" s="735"/>
      <c r="E39" s="736">
        <v>632002</v>
      </c>
      <c r="F39" s="737" t="s">
        <v>625</v>
      </c>
      <c r="G39" s="734">
        <v>162368</v>
      </c>
      <c r="H39" s="734">
        <v>32396</v>
      </c>
      <c r="I39" s="734">
        <v>14937</v>
      </c>
      <c r="J39" s="734">
        <v>25954</v>
      </c>
      <c r="K39" s="709">
        <f t="shared" si="1"/>
        <v>15.98467678360268</v>
      </c>
      <c r="L39" s="709">
        <f t="shared" si="1"/>
        <v>80.114828991233495</v>
      </c>
    </row>
    <row r="40" spans="1:12" ht="18.95" customHeight="1" x14ac:dyDescent="0.2">
      <c r="A40" s="702" t="s">
        <v>573</v>
      </c>
      <c r="B40" s="726"/>
      <c r="C40" s="727"/>
      <c r="D40" s="735"/>
      <c r="E40" s="736">
        <v>632003</v>
      </c>
      <c r="F40" s="738" t="s">
        <v>626</v>
      </c>
      <c r="G40" s="734">
        <v>9458974</v>
      </c>
      <c r="H40" s="734">
        <v>2649412</v>
      </c>
      <c r="I40" s="734">
        <v>806176</v>
      </c>
      <c r="J40" s="734">
        <v>2358205</v>
      </c>
      <c r="K40" s="709">
        <f t="shared" si="1"/>
        <v>24.930875166799275</v>
      </c>
      <c r="L40" s="709">
        <f t="shared" si="1"/>
        <v>89.008617761224002</v>
      </c>
    </row>
    <row r="41" spans="1:12" ht="18.95" customHeight="1" x14ac:dyDescent="0.2">
      <c r="A41" s="702" t="s">
        <v>573</v>
      </c>
      <c r="B41" s="726"/>
      <c r="C41" s="727"/>
      <c r="D41" s="735"/>
      <c r="E41" s="736">
        <v>632004</v>
      </c>
      <c r="F41" s="738" t="s">
        <v>627</v>
      </c>
      <c r="G41" s="734">
        <v>1920000</v>
      </c>
      <c r="H41" s="734">
        <v>471600</v>
      </c>
      <c r="I41" s="734">
        <v>149069</v>
      </c>
      <c r="J41" s="734">
        <v>298140</v>
      </c>
      <c r="K41" s="709">
        <f t="shared" si="1"/>
        <v>15.528125000000001</v>
      </c>
      <c r="L41" s="709">
        <f t="shared" si="1"/>
        <v>63.218829516539444</v>
      </c>
    </row>
    <row r="42" spans="1:12" ht="18.95" customHeight="1" x14ac:dyDescent="0.2">
      <c r="A42" s="696" t="s">
        <v>573</v>
      </c>
      <c r="B42" s="726"/>
      <c r="C42" s="727"/>
      <c r="D42" s="697" t="s">
        <v>628</v>
      </c>
      <c r="E42" s="728"/>
      <c r="F42" s="699" t="s">
        <v>629</v>
      </c>
      <c r="G42" s="729">
        <f>SUM(G43:G51)</f>
        <v>1721977</v>
      </c>
      <c r="H42" s="729">
        <f>SUM(H43:H51)</f>
        <v>330331</v>
      </c>
      <c r="I42" s="729">
        <f>SUM(I43:I51)</f>
        <v>91162</v>
      </c>
      <c r="J42" s="729">
        <f>SUM(J43:J51)</f>
        <v>214484</v>
      </c>
      <c r="K42" s="701">
        <f t="shared" si="1"/>
        <v>12.455683205989395</v>
      </c>
      <c r="L42" s="701">
        <f t="shared" si="1"/>
        <v>64.930024732768047</v>
      </c>
    </row>
    <row r="43" spans="1:12" ht="18.95" customHeight="1" x14ac:dyDescent="0.2">
      <c r="A43" s="702" t="s">
        <v>573</v>
      </c>
      <c r="B43" s="726"/>
      <c r="C43" s="727"/>
      <c r="D43" s="739"/>
      <c r="E43" s="740" t="s">
        <v>630</v>
      </c>
      <c r="F43" s="741" t="s">
        <v>631</v>
      </c>
      <c r="G43" s="742">
        <v>34466</v>
      </c>
      <c r="H43" s="742">
        <v>6894</v>
      </c>
      <c r="I43" s="742">
        <v>10036</v>
      </c>
      <c r="J43" s="742">
        <v>17263</v>
      </c>
      <c r="K43" s="709">
        <f t="shared" si="1"/>
        <v>50.087042302559048</v>
      </c>
      <c r="L43" s="709">
        <f t="shared" si="1"/>
        <v>250.40615027560196</v>
      </c>
    </row>
    <row r="44" spans="1:12" ht="18.95" customHeight="1" x14ac:dyDescent="0.2">
      <c r="A44" s="702" t="s">
        <v>573</v>
      </c>
      <c r="B44" s="726"/>
      <c r="C44" s="727"/>
      <c r="D44" s="739"/>
      <c r="E44" s="740" t="s">
        <v>632</v>
      </c>
      <c r="F44" s="741" t="s">
        <v>633</v>
      </c>
      <c r="G44" s="742">
        <v>170000</v>
      </c>
      <c r="H44" s="742">
        <v>50000</v>
      </c>
      <c r="I44" s="742">
        <v>28</v>
      </c>
      <c r="J44" s="742">
        <v>32</v>
      </c>
      <c r="K44" s="709">
        <f t="shared" si="1"/>
        <v>1.8823529411764708E-2</v>
      </c>
      <c r="L44" s="709">
        <f t="shared" si="1"/>
        <v>6.4000000000000001E-2</v>
      </c>
    </row>
    <row r="45" spans="1:12" ht="18.95" customHeight="1" x14ac:dyDescent="0.2">
      <c r="A45" s="702" t="s">
        <v>573</v>
      </c>
      <c r="B45" s="726"/>
      <c r="C45" s="727"/>
      <c r="D45" s="739"/>
      <c r="E45" s="740" t="s">
        <v>634</v>
      </c>
      <c r="F45" s="741" t="s">
        <v>635</v>
      </c>
      <c r="G45" s="742">
        <v>1000</v>
      </c>
      <c r="H45" s="742">
        <v>0</v>
      </c>
      <c r="I45" s="742">
        <v>8</v>
      </c>
      <c r="J45" s="742">
        <v>8</v>
      </c>
      <c r="K45" s="709">
        <f t="shared" ref="K45:L66" si="2">SUM($J45/G45)*100</f>
        <v>0.8</v>
      </c>
      <c r="L45" s="709">
        <v>0</v>
      </c>
    </row>
    <row r="46" spans="1:12" ht="18.95" customHeight="1" x14ac:dyDescent="0.2">
      <c r="A46" s="702" t="s">
        <v>573</v>
      </c>
      <c r="B46" s="726"/>
      <c r="C46" s="727"/>
      <c r="D46" s="739"/>
      <c r="E46" s="740" t="s">
        <v>636</v>
      </c>
      <c r="F46" s="741" t="s">
        <v>637</v>
      </c>
      <c r="G46" s="742">
        <v>18528</v>
      </c>
      <c r="H46" s="742">
        <v>1376</v>
      </c>
      <c r="I46" s="742">
        <v>682</v>
      </c>
      <c r="J46" s="742">
        <v>60347</v>
      </c>
      <c r="K46" s="709">
        <f t="shared" si="2"/>
        <v>325.70703799654581</v>
      </c>
      <c r="L46" s="709">
        <f t="shared" si="2"/>
        <v>4385.6831395348836</v>
      </c>
    </row>
    <row r="47" spans="1:12" ht="18.95" customHeight="1" x14ac:dyDescent="0.2">
      <c r="A47" s="702" t="s">
        <v>573</v>
      </c>
      <c r="B47" s="726"/>
      <c r="C47" s="727"/>
      <c r="D47" s="739"/>
      <c r="E47" s="740" t="s">
        <v>638</v>
      </c>
      <c r="F47" s="741" t="s">
        <v>639</v>
      </c>
      <c r="G47" s="742">
        <v>1397917</v>
      </c>
      <c r="H47" s="742">
        <v>247672</v>
      </c>
      <c r="I47" s="742">
        <v>74764</v>
      </c>
      <c r="J47" s="742">
        <v>123959</v>
      </c>
      <c r="K47" s="709">
        <f t="shared" si="2"/>
        <v>8.8674077216315421</v>
      </c>
      <c r="L47" s="709">
        <f t="shared" si="2"/>
        <v>50.049662456797705</v>
      </c>
    </row>
    <row r="48" spans="1:12" ht="18.95" customHeight="1" x14ac:dyDescent="0.2">
      <c r="A48" s="702" t="s">
        <v>573</v>
      </c>
      <c r="B48" s="726"/>
      <c r="C48" s="727"/>
      <c r="D48" s="739"/>
      <c r="E48" s="740" t="s">
        <v>640</v>
      </c>
      <c r="F48" s="741" t="s">
        <v>641</v>
      </c>
      <c r="G48" s="742">
        <v>19650</v>
      </c>
      <c r="H48" s="742">
        <v>6075</v>
      </c>
      <c r="I48" s="742">
        <v>549</v>
      </c>
      <c r="J48" s="742">
        <v>4548</v>
      </c>
      <c r="K48" s="709">
        <f t="shared" si="2"/>
        <v>23.145038167938932</v>
      </c>
      <c r="L48" s="709">
        <f t="shared" si="2"/>
        <v>74.864197530864203</v>
      </c>
    </row>
    <row r="49" spans="1:12" ht="18.95" customHeight="1" x14ac:dyDescent="0.2">
      <c r="A49" s="702" t="s">
        <v>573</v>
      </c>
      <c r="B49" s="726"/>
      <c r="C49" s="727"/>
      <c r="D49" s="739"/>
      <c r="E49" s="740" t="s">
        <v>642</v>
      </c>
      <c r="F49" s="741" t="s">
        <v>643</v>
      </c>
      <c r="G49" s="742">
        <v>13669</v>
      </c>
      <c r="H49" s="742">
        <v>1902</v>
      </c>
      <c r="I49" s="742">
        <v>325</v>
      </c>
      <c r="J49" s="742">
        <v>332</v>
      </c>
      <c r="K49" s="709">
        <f t="shared" si="2"/>
        <v>2.4288536103592069</v>
      </c>
      <c r="L49" s="709">
        <f t="shared" si="2"/>
        <v>17.455310199789693</v>
      </c>
    </row>
    <row r="50" spans="1:12" ht="18.95" customHeight="1" x14ac:dyDescent="0.2">
      <c r="A50" s="702" t="s">
        <v>573</v>
      </c>
      <c r="B50" s="726"/>
      <c r="C50" s="727"/>
      <c r="D50" s="739"/>
      <c r="E50" s="740" t="s">
        <v>644</v>
      </c>
      <c r="F50" s="741" t="s">
        <v>645</v>
      </c>
      <c r="G50" s="742">
        <v>35000</v>
      </c>
      <c r="H50" s="742">
        <v>10000</v>
      </c>
      <c r="I50" s="742">
        <v>1979</v>
      </c>
      <c r="J50" s="742">
        <v>1979</v>
      </c>
      <c r="K50" s="709">
        <f t="shared" si="2"/>
        <v>5.6542857142857148</v>
      </c>
      <c r="L50" s="709">
        <f t="shared" si="2"/>
        <v>19.79</v>
      </c>
    </row>
    <row r="51" spans="1:12" ht="18.95" customHeight="1" x14ac:dyDescent="0.2">
      <c r="A51" s="702" t="s">
        <v>573</v>
      </c>
      <c r="B51" s="726"/>
      <c r="C51" s="727"/>
      <c r="D51" s="739"/>
      <c r="E51" s="740" t="s">
        <v>646</v>
      </c>
      <c r="F51" s="741" t="s">
        <v>647</v>
      </c>
      <c r="G51" s="742">
        <v>31747</v>
      </c>
      <c r="H51" s="742">
        <v>6412</v>
      </c>
      <c r="I51" s="742">
        <v>2791</v>
      </c>
      <c r="J51" s="742">
        <v>6016</v>
      </c>
      <c r="K51" s="709">
        <f t="shared" si="2"/>
        <v>18.94982203042807</v>
      </c>
      <c r="L51" s="709">
        <f t="shared" si="2"/>
        <v>93.824079850280725</v>
      </c>
    </row>
    <row r="52" spans="1:12" ht="18.95" customHeight="1" x14ac:dyDescent="0.2">
      <c r="A52" s="696" t="s">
        <v>573</v>
      </c>
      <c r="B52" s="726"/>
      <c r="C52" s="727"/>
      <c r="D52" s="697" t="s">
        <v>648</v>
      </c>
      <c r="E52" s="728"/>
      <c r="F52" s="699" t="s">
        <v>649</v>
      </c>
      <c r="G52" s="729">
        <f>SUM(G53:G57)</f>
        <v>318744</v>
      </c>
      <c r="H52" s="729">
        <f>SUM(H53:H57)</f>
        <v>92446</v>
      </c>
      <c r="I52" s="729">
        <f>SUM(I53:I57)</f>
        <v>25759</v>
      </c>
      <c r="J52" s="729">
        <f>SUM(J53:J57)</f>
        <v>81997</v>
      </c>
      <c r="K52" s="701">
        <f t="shared" si="2"/>
        <v>25.725033255527947</v>
      </c>
      <c r="L52" s="701">
        <f t="shared" si="2"/>
        <v>88.697185383899793</v>
      </c>
    </row>
    <row r="53" spans="1:12" ht="18.95" customHeight="1" x14ac:dyDescent="0.2">
      <c r="A53" s="702" t="s">
        <v>573</v>
      </c>
      <c r="B53" s="726"/>
      <c r="C53" s="727"/>
      <c r="D53" s="735"/>
      <c r="E53" s="736">
        <v>634001</v>
      </c>
      <c r="F53" s="743" t="s">
        <v>650</v>
      </c>
      <c r="G53" s="734">
        <v>221841</v>
      </c>
      <c r="H53" s="734">
        <v>51283</v>
      </c>
      <c r="I53" s="734">
        <v>20199</v>
      </c>
      <c r="J53" s="734">
        <v>45777</v>
      </c>
      <c r="K53" s="709">
        <f t="shared" si="2"/>
        <v>20.635049427292522</v>
      </c>
      <c r="L53" s="709">
        <f t="shared" si="2"/>
        <v>89.263498625275432</v>
      </c>
    </row>
    <row r="54" spans="1:12" ht="18.95" customHeight="1" x14ac:dyDescent="0.2">
      <c r="A54" s="702" t="s">
        <v>573</v>
      </c>
      <c r="B54" s="726"/>
      <c r="C54" s="727"/>
      <c r="D54" s="735"/>
      <c r="E54" s="736">
        <v>634002</v>
      </c>
      <c r="F54" s="743" t="s">
        <v>651</v>
      </c>
      <c r="G54" s="734">
        <v>52148</v>
      </c>
      <c r="H54" s="734">
        <v>15954</v>
      </c>
      <c r="I54" s="734">
        <v>4064</v>
      </c>
      <c r="J54" s="734">
        <v>9889</v>
      </c>
      <c r="K54" s="709">
        <f t="shared" si="2"/>
        <v>18.963335123111143</v>
      </c>
      <c r="L54" s="709">
        <f t="shared" si="2"/>
        <v>61.984455309013406</v>
      </c>
    </row>
    <row r="55" spans="1:12" ht="18.95" customHeight="1" x14ac:dyDescent="0.2">
      <c r="A55" s="702" t="s">
        <v>573</v>
      </c>
      <c r="B55" s="726"/>
      <c r="C55" s="727"/>
      <c r="D55" s="744"/>
      <c r="E55" s="745" t="s">
        <v>652</v>
      </c>
      <c r="F55" s="741" t="s">
        <v>653</v>
      </c>
      <c r="G55" s="734">
        <v>17213</v>
      </c>
      <c r="H55" s="734">
        <v>17213</v>
      </c>
      <c r="I55" s="734">
        <v>-148</v>
      </c>
      <c r="J55" s="734">
        <v>18325</v>
      </c>
      <c r="K55" s="709">
        <f t="shared" si="2"/>
        <v>106.46023354441409</v>
      </c>
      <c r="L55" s="709">
        <f t="shared" si="2"/>
        <v>106.46023354441409</v>
      </c>
    </row>
    <row r="56" spans="1:12" ht="18.95" customHeight="1" x14ac:dyDescent="0.2">
      <c r="A56" s="702" t="s">
        <v>573</v>
      </c>
      <c r="B56" s="726"/>
      <c r="C56" s="727"/>
      <c r="D56" s="744"/>
      <c r="E56" s="736">
        <v>634004</v>
      </c>
      <c r="F56" s="746" t="s">
        <v>654</v>
      </c>
      <c r="G56" s="734">
        <v>20580</v>
      </c>
      <c r="H56" s="734">
        <v>2174</v>
      </c>
      <c r="I56" s="734">
        <v>1582</v>
      </c>
      <c r="J56" s="734">
        <v>2758</v>
      </c>
      <c r="K56" s="709">
        <f t="shared" si="2"/>
        <v>13.401360544217686</v>
      </c>
      <c r="L56" s="709">
        <f t="shared" si="2"/>
        <v>126.86292548298069</v>
      </c>
    </row>
    <row r="57" spans="1:12" ht="18.95" customHeight="1" x14ac:dyDescent="0.2">
      <c r="A57" s="702" t="s">
        <v>573</v>
      </c>
      <c r="B57" s="726"/>
      <c r="C57" s="727"/>
      <c r="D57" s="744"/>
      <c r="E57" s="736">
        <v>634005</v>
      </c>
      <c r="F57" s="746" t="s">
        <v>655</v>
      </c>
      <c r="G57" s="734">
        <v>6962</v>
      </c>
      <c r="H57" s="734">
        <v>5822</v>
      </c>
      <c r="I57" s="734">
        <v>62</v>
      </c>
      <c r="J57" s="734">
        <v>5248</v>
      </c>
      <c r="K57" s="709">
        <f t="shared" si="2"/>
        <v>75.380637747773633</v>
      </c>
      <c r="L57" s="709">
        <f t="shared" si="2"/>
        <v>90.140845070422543</v>
      </c>
    </row>
    <row r="58" spans="1:12" ht="18.95" customHeight="1" x14ac:dyDescent="0.2">
      <c r="A58" s="696" t="s">
        <v>573</v>
      </c>
      <c r="B58" s="726"/>
      <c r="C58" s="727"/>
      <c r="D58" s="697" t="s">
        <v>656</v>
      </c>
      <c r="E58" s="747"/>
      <c r="F58" s="699" t="s">
        <v>657</v>
      </c>
      <c r="G58" s="729">
        <f>SUM(G59:G63)</f>
        <v>9866587</v>
      </c>
      <c r="H58" s="729">
        <f>SUM(H59:H63)</f>
        <v>2487764</v>
      </c>
      <c r="I58" s="729">
        <f>SUM(I59:I63)</f>
        <v>261685</v>
      </c>
      <c r="J58" s="729">
        <f>SUM(J59:J63)</f>
        <v>2425600</v>
      </c>
      <c r="K58" s="701">
        <f t="shared" si="2"/>
        <v>24.583982282829918</v>
      </c>
      <c r="L58" s="701">
        <f t="shared" si="2"/>
        <v>97.501209921841465</v>
      </c>
    </row>
    <row r="59" spans="1:12" ht="18.95" customHeight="1" x14ac:dyDescent="0.2">
      <c r="A59" s="702" t="s">
        <v>573</v>
      </c>
      <c r="B59" s="726"/>
      <c r="C59" s="727"/>
      <c r="D59" s="735"/>
      <c r="E59" s="736">
        <v>635001</v>
      </c>
      <c r="F59" s="746" t="s">
        <v>658</v>
      </c>
      <c r="G59" s="734">
        <v>17305</v>
      </c>
      <c r="H59" s="734">
        <v>3436</v>
      </c>
      <c r="I59" s="734">
        <v>3235</v>
      </c>
      <c r="J59" s="734">
        <v>4621</v>
      </c>
      <c r="K59" s="748">
        <f t="shared" si="2"/>
        <v>26.703264952325917</v>
      </c>
      <c r="L59" s="748">
        <f t="shared" si="2"/>
        <v>134.48777648428404</v>
      </c>
    </row>
    <row r="60" spans="1:12" ht="18.95" customHeight="1" x14ac:dyDescent="0.2">
      <c r="A60" s="702" t="s">
        <v>573</v>
      </c>
      <c r="B60" s="726"/>
      <c r="C60" s="727"/>
      <c r="D60" s="735"/>
      <c r="E60" s="736">
        <v>635002</v>
      </c>
      <c r="F60" s="746" t="s">
        <v>659</v>
      </c>
      <c r="G60" s="734">
        <v>9534114</v>
      </c>
      <c r="H60" s="734">
        <v>2421515</v>
      </c>
      <c r="I60" s="734">
        <v>239076</v>
      </c>
      <c r="J60" s="734">
        <v>2378866</v>
      </c>
      <c r="K60" s="748">
        <f t="shared" si="2"/>
        <v>24.951096661944675</v>
      </c>
      <c r="L60" s="748">
        <f t="shared" si="2"/>
        <v>98.238747230556072</v>
      </c>
    </row>
    <row r="61" spans="1:12" ht="18.95" customHeight="1" x14ac:dyDescent="0.2">
      <c r="A61" s="702" t="s">
        <v>573</v>
      </c>
      <c r="B61" s="726"/>
      <c r="C61" s="727"/>
      <c r="D61" s="735"/>
      <c r="E61" s="736">
        <v>635003</v>
      </c>
      <c r="F61" s="746" t="s">
        <v>660</v>
      </c>
      <c r="G61" s="734">
        <v>6100</v>
      </c>
      <c r="H61" s="734">
        <v>1521</v>
      </c>
      <c r="I61" s="734">
        <v>0</v>
      </c>
      <c r="J61" s="734">
        <v>354</v>
      </c>
      <c r="K61" s="748">
        <f t="shared" si="2"/>
        <v>5.8032786885245899</v>
      </c>
      <c r="L61" s="748">
        <f t="shared" si="2"/>
        <v>23.274161735700197</v>
      </c>
    </row>
    <row r="62" spans="1:12" ht="18.95" customHeight="1" x14ac:dyDescent="0.2">
      <c r="A62" s="702" t="s">
        <v>573</v>
      </c>
      <c r="B62" s="726"/>
      <c r="C62" s="727"/>
      <c r="D62" s="735"/>
      <c r="E62" s="736">
        <v>635004</v>
      </c>
      <c r="F62" s="746" t="s">
        <v>661</v>
      </c>
      <c r="G62" s="734">
        <v>186412</v>
      </c>
      <c r="H62" s="734">
        <v>34497</v>
      </c>
      <c r="I62" s="734">
        <v>12838</v>
      </c>
      <c r="J62" s="734">
        <v>18614</v>
      </c>
      <c r="K62" s="748">
        <f t="shared" si="2"/>
        <v>9.9854086646782392</v>
      </c>
      <c r="L62" s="748">
        <f t="shared" si="2"/>
        <v>53.958315215815865</v>
      </c>
    </row>
    <row r="63" spans="1:12" ht="18.95" customHeight="1" x14ac:dyDescent="0.2">
      <c r="A63" s="702" t="s">
        <v>573</v>
      </c>
      <c r="B63" s="726"/>
      <c r="C63" s="727"/>
      <c r="D63" s="735"/>
      <c r="E63" s="736">
        <v>635006</v>
      </c>
      <c r="F63" s="743" t="s">
        <v>662</v>
      </c>
      <c r="G63" s="734">
        <v>122656</v>
      </c>
      <c r="H63" s="734">
        <v>26795</v>
      </c>
      <c r="I63" s="734">
        <v>6536</v>
      </c>
      <c r="J63" s="734">
        <v>23145</v>
      </c>
      <c r="K63" s="748">
        <f t="shared" si="2"/>
        <v>18.869847378032873</v>
      </c>
      <c r="L63" s="748">
        <f t="shared" si="2"/>
        <v>86.378055607389442</v>
      </c>
    </row>
    <row r="64" spans="1:12" ht="18.95" customHeight="1" x14ac:dyDescent="0.2">
      <c r="A64" s="696" t="s">
        <v>573</v>
      </c>
      <c r="B64" s="726"/>
      <c r="C64" s="727"/>
      <c r="D64" s="697" t="s">
        <v>663</v>
      </c>
      <c r="E64" s="728"/>
      <c r="F64" s="699" t="s">
        <v>664</v>
      </c>
      <c r="G64" s="729">
        <f>SUM(G65:G67)</f>
        <v>2324582</v>
      </c>
      <c r="H64" s="729">
        <f>SUM(H65:H67)</f>
        <v>585378</v>
      </c>
      <c r="I64" s="729">
        <f>SUM(I65:I67)</f>
        <v>150912</v>
      </c>
      <c r="J64" s="729">
        <f>SUM(J65:J67)</f>
        <v>593042</v>
      </c>
      <c r="K64" s="701">
        <f t="shared" si="2"/>
        <v>25.511769427793901</v>
      </c>
      <c r="L64" s="701">
        <f t="shared" si="2"/>
        <v>101.30923949994704</v>
      </c>
    </row>
    <row r="65" spans="1:12" ht="18.95" customHeight="1" x14ac:dyDescent="0.2">
      <c r="A65" s="702" t="s">
        <v>573</v>
      </c>
      <c r="B65" s="726"/>
      <c r="C65" s="727"/>
      <c r="D65" s="749"/>
      <c r="E65" s="736">
        <v>636001</v>
      </c>
      <c r="F65" s="750" t="s">
        <v>665</v>
      </c>
      <c r="G65" s="734">
        <v>2313397</v>
      </c>
      <c r="H65" s="734">
        <v>582168</v>
      </c>
      <c r="I65" s="734">
        <v>150035</v>
      </c>
      <c r="J65" s="734">
        <v>590616</v>
      </c>
      <c r="K65" s="709">
        <f t="shared" si="2"/>
        <v>25.530248375008703</v>
      </c>
      <c r="L65" s="709">
        <f t="shared" si="2"/>
        <v>101.45112750958486</v>
      </c>
    </row>
    <row r="66" spans="1:12" ht="18" customHeight="1" x14ac:dyDescent="0.2">
      <c r="A66" s="702" t="s">
        <v>573</v>
      </c>
      <c r="B66" s="726"/>
      <c r="C66" s="727"/>
      <c r="D66" s="749"/>
      <c r="E66" s="736">
        <v>636002</v>
      </c>
      <c r="F66" s="750" t="s">
        <v>666</v>
      </c>
      <c r="G66" s="734">
        <v>11185</v>
      </c>
      <c r="H66" s="734">
        <v>3210</v>
      </c>
      <c r="I66" s="734">
        <v>877</v>
      </c>
      <c r="J66" s="734">
        <v>2426</v>
      </c>
      <c r="K66" s="709">
        <f t="shared" si="2"/>
        <v>21.689763075547607</v>
      </c>
      <c r="L66" s="709">
        <f t="shared" si="2"/>
        <v>75.576323987538942</v>
      </c>
    </row>
    <row r="67" spans="1:12" s="759" customFormat="1" ht="21" hidden="1" customHeight="1" x14ac:dyDescent="0.2">
      <c r="A67" s="751" t="s">
        <v>573</v>
      </c>
      <c r="B67" s="752"/>
      <c r="C67" s="753"/>
      <c r="D67" s="754"/>
      <c r="E67" s="755">
        <v>636005</v>
      </c>
      <c r="F67" s="756" t="s">
        <v>667</v>
      </c>
      <c r="G67" s="757">
        <v>0</v>
      </c>
      <c r="H67" s="734">
        <v>0</v>
      </c>
      <c r="I67" s="734">
        <v>0</v>
      </c>
      <c r="J67" s="734">
        <v>0</v>
      </c>
      <c r="K67" s="758">
        <v>0</v>
      </c>
      <c r="L67" s="758">
        <v>0</v>
      </c>
    </row>
    <row r="68" spans="1:12" ht="18.95" customHeight="1" x14ac:dyDescent="0.2">
      <c r="A68" s="696" t="s">
        <v>573</v>
      </c>
      <c r="B68" s="726"/>
      <c r="C68" s="727"/>
      <c r="D68" s="697" t="s">
        <v>668</v>
      </c>
      <c r="E68" s="728"/>
      <c r="F68" s="699" t="s">
        <v>669</v>
      </c>
      <c r="G68" s="729">
        <f>SUM(G69:G88)</f>
        <v>8537943</v>
      </c>
      <c r="H68" s="729">
        <f>SUM(H69:H88)</f>
        <v>2032532</v>
      </c>
      <c r="I68" s="729">
        <f>SUM(I69:I88)</f>
        <v>758801</v>
      </c>
      <c r="J68" s="729">
        <f>SUM(J69:J88)</f>
        <v>1712768</v>
      </c>
      <c r="K68" s="701">
        <f t="shared" ref="K68:L83" si="3">SUM($J68/G68)*100</f>
        <v>20.060663323706894</v>
      </c>
      <c r="L68" s="701">
        <f t="shared" si="3"/>
        <v>84.267701566322202</v>
      </c>
    </row>
    <row r="69" spans="1:12" ht="18.95" customHeight="1" x14ac:dyDescent="0.2">
      <c r="A69" s="702" t="s">
        <v>573</v>
      </c>
      <c r="B69" s="726"/>
      <c r="C69" s="727"/>
      <c r="D69" s="739"/>
      <c r="E69" s="740" t="s">
        <v>670</v>
      </c>
      <c r="F69" s="741" t="s">
        <v>671</v>
      </c>
      <c r="G69" s="734">
        <v>74307</v>
      </c>
      <c r="H69" s="734">
        <v>14118</v>
      </c>
      <c r="I69" s="734">
        <v>1642</v>
      </c>
      <c r="J69" s="734">
        <v>6010</v>
      </c>
      <c r="K69" s="748">
        <f t="shared" si="3"/>
        <v>8.0880670730886735</v>
      </c>
      <c r="L69" s="748">
        <f t="shared" si="3"/>
        <v>42.56976908910611</v>
      </c>
    </row>
    <row r="70" spans="1:12" ht="18.95" customHeight="1" x14ac:dyDescent="0.2">
      <c r="A70" s="702" t="s">
        <v>573</v>
      </c>
      <c r="B70" s="726"/>
      <c r="C70" s="727"/>
      <c r="D70" s="739"/>
      <c r="E70" s="740" t="s">
        <v>672</v>
      </c>
      <c r="F70" s="741" t="s">
        <v>673</v>
      </c>
      <c r="G70" s="734">
        <v>5490</v>
      </c>
      <c r="H70" s="734">
        <v>2553</v>
      </c>
      <c r="I70" s="734">
        <v>20</v>
      </c>
      <c r="J70" s="734">
        <v>2995</v>
      </c>
      <c r="K70" s="748">
        <f t="shared" si="3"/>
        <v>54.553734061930783</v>
      </c>
      <c r="L70" s="748">
        <f t="shared" si="3"/>
        <v>117.3129651390521</v>
      </c>
    </row>
    <row r="71" spans="1:12" ht="18.95" customHeight="1" x14ac:dyDescent="0.2">
      <c r="A71" s="702" t="s">
        <v>573</v>
      </c>
      <c r="B71" s="726"/>
      <c r="C71" s="727"/>
      <c r="D71" s="739"/>
      <c r="E71" s="740" t="s">
        <v>674</v>
      </c>
      <c r="F71" s="741" t="s">
        <v>675</v>
      </c>
      <c r="G71" s="734">
        <v>1189394</v>
      </c>
      <c r="H71" s="734">
        <v>260744</v>
      </c>
      <c r="I71" s="734">
        <v>100785</v>
      </c>
      <c r="J71" s="734">
        <v>140613</v>
      </c>
      <c r="K71" s="748">
        <f t="shared" si="3"/>
        <v>11.822238888038783</v>
      </c>
      <c r="L71" s="748">
        <f t="shared" si="3"/>
        <v>53.927607154910561</v>
      </c>
    </row>
    <row r="72" spans="1:12" ht="18.95" customHeight="1" x14ac:dyDescent="0.2">
      <c r="A72" s="702" t="s">
        <v>573</v>
      </c>
      <c r="B72" s="726"/>
      <c r="C72" s="727"/>
      <c r="D72" s="739"/>
      <c r="E72" s="740" t="s">
        <v>676</v>
      </c>
      <c r="F72" s="741" t="s">
        <v>677</v>
      </c>
      <c r="G72" s="734">
        <v>1370192</v>
      </c>
      <c r="H72" s="734">
        <v>318447</v>
      </c>
      <c r="I72" s="734">
        <v>112197</v>
      </c>
      <c r="J72" s="734">
        <v>247344</v>
      </c>
      <c r="K72" s="748">
        <f t="shared" si="3"/>
        <v>18.051776685311253</v>
      </c>
      <c r="L72" s="748">
        <f t="shared" si="3"/>
        <v>77.671951690548184</v>
      </c>
    </row>
    <row r="73" spans="1:12" ht="18.95" customHeight="1" x14ac:dyDescent="0.2">
      <c r="A73" s="702" t="s">
        <v>573</v>
      </c>
      <c r="B73" s="726"/>
      <c r="C73" s="727"/>
      <c r="D73" s="739"/>
      <c r="E73" s="740" t="s">
        <v>678</v>
      </c>
      <c r="F73" s="741" t="s">
        <v>618</v>
      </c>
      <c r="G73" s="734">
        <v>674</v>
      </c>
      <c r="H73" s="734">
        <v>135</v>
      </c>
      <c r="I73" s="734">
        <v>62</v>
      </c>
      <c r="J73" s="734">
        <v>98</v>
      </c>
      <c r="K73" s="748">
        <f t="shared" si="3"/>
        <v>14.540059347181009</v>
      </c>
      <c r="L73" s="748">
        <f t="shared" si="3"/>
        <v>72.592592592592595</v>
      </c>
    </row>
    <row r="74" spans="1:12" s="765" customFormat="1" ht="18" customHeight="1" x14ac:dyDescent="0.2">
      <c r="A74" s="760" t="s">
        <v>573</v>
      </c>
      <c r="B74" s="761"/>
      <c r="C74" s="727"/>
      <c r="D74" s="762"/>
      <c r="E74" s="763" t="s">
        <v>679</v>
      </c>
      <c r="F74" s="764" t="s">
        <v>680</v>
      </c>
      <c r="G74" s="734">
        <v>81882</v>
      </c>
      <c r="H74" s="734">
        <v>0</v>
      </c>
      <c r="I74" s="734">
        <v>0</v>
      </c>
      <c r="J74" s="734">
        <v>0</v>
      </c>
      <c r="K74" s="748">
        <f t="shared" si="3"/>
        <v>0</v>
      </c>
      <c r="L74" s="748">
        <v>0</v>
      </c>
    </row>
    <row r="75" spans="1:12" ht="18.95" customHeight="1" x14ac:dyDescent="0.2">
      <c r="A75" s="702" t="s">
        <v>573</v>
      </c>
      <c r="B75" s="726"/>
      <c r="C75" s="727"/>
      <c r="D75" s="739"/>
      <c r="E75" s="740" t="s">
        <v>681</v>
      </c>
      <c r="F75" s="741" t="s">
        <v>682</v>
      </c>
      <c r="G75" s="734">
        <v>10947</v>
      </c>
      <c r="H75" s="734">
        <v>3991</v>
      </c>
      <c r="I75" s="734">
        <v>2895</v>
      </c>
      <c r="J75" s="734">
        <v>6509</v>
      </c>
      <c r="K75" s="748">
        <f t="shared" si="3"/>
        <v>59.459212569653786</v>
      </c>
      <c r="L75" s="748">
        <f t="shared" si="3"/>
        <v>163.09195690303181</v>
      </c>
    </row>
    <row r="76" spans="1:12" ht="18.95" customHeight="1" x14ac:dyDescent="0.2">
      <c r="A76" s="702" t="s">
        <v>573</v>
      </c>
      <c r="B76" s="726"/>
      <c r="C76" s="727"/>
      <c r="D76" s="739"/>
      <c r="E76" s="740" t="s">
        <v>683</v>
      </c>
      <c r="F76" s="741" t="s">
        <v>684</v>
      </c>
      <c r="G76" s="734">
        <v>1261919</v>
      </c>
      <c r="H76" s="734">
        <v>320777</v>
      </c>
      <c r="I76" s="734">
        <v>97553</v>
      </c>
      <c r="J76" s="734">
        <v>310968</v>
      </c>
      <c r="K76" s="748">
        <f t="shared" si="3"/>
        <v>24.642469128367193</v>
      </c>
      <c r="L76" s="748">
        <f t="shared" si="3"/>
        <v>96.942112433248013</v>
      </c>
    </row>
    <row r="77" spans="1:12" ht="18.95" customHeight="1" x14ac:dyDescent="0.2">
      <c r="A77" s="702" t="s">
        <v>573</v>
      </c>
      <c r="B77" s="726"/>
      <c r="C77" s="727"/>
      <c r="D77" s="739"/>
      <c r="E77" s="740" t="s">
        <v>685</v>
      </c>
      <c r="F77" s="741" t="s">
        <v>686</v>
      </c>
      <c r="G77" s="734">
        <v>1801553</v>
      </c>
      <c r="H77" s="734">
        <v>467772</v>
      </c>
      <c r="I77" s="734">
        <v>173345</v>
      </c>
      <c r="J77" s="734">
        <v>478483</v>
      </c>
      <c r="K77" s="748">
        <f t="shared" si="3"/>
        <v>26.559473964962454</v>
      </c>
      <c r="L77" s="748">
        <f t="shared" si="3"/>
        <v>102.2897907527599</v>
      </c>
    </row>
    <row r="78" spans="1:12" ht="18.95" customHeight="1" x14ac:dyDescent="0.2">
      <c r="A78" s="702" t="s">
        <v>573</v>
      </c>
      <c r="B78" s="726"/>
      <c r="C78" s="727"/>
      <c r="D78" s="739"/>
      <c r="E78" s="740" t="s">
        <v>687</v>
      </c>
      <c r="F78" s="741" t="s">
        <v>688</v>
      </c>
      <c r="G78" s="734">
        <v>147046</v>
      </c>
      <c r="H78" s="734">
        <v>62111</v>
      </c>
      <c r="I78" s="734">
        <v>8397</v>
      </c>
      <c r="J78" s="734">
        <v>35112</v>
      </c>
      <c r="K78" s="748">
        <f t="shared" si="3"/>
        <v>23.878242182718331</v>
      </c>
      <c r="L78" s="748">
        <f t="shared" si="3"/>
        <v>56.531049250535339</v>
      </c>
    </row>
    <row r="79" spans="1:12" ht="18.95" customHeight="1" x14ac:dyDescent="0.2">
      <c r="A79" s="702" t="s">
        <v>573</v>
      </c>
      <c r="B79" s="726"/>
      <c r="C79" s="727"/>
      <c r="D79" s="739"/>
      <c r="E79" s="740" t="s">
        <v>689</v>
      </c>
      <c r="F79" s="741" t="s">
        <v>690</v>
      </c>
      <c r="G79" s="734">
        <v>626698</v>
      </c>
      <c r="H79" s="766">
        <v>144472</v>
      </c>
      <c r="I79" s="766">
        <v>52882</v>
      </c>
      <c r="J79" s="766">
        <v>137500</v>
      </c>
      <c r="K79" s="748">
        <f t="shared" si="3"/>
        <v>21.940392342085026</v>
      </c>
      <c r="L79" s="748">
        <f t="shared" si="3"/>
        <v>95.174151392657407</v>
      </c>
    </row>
    <row r="80" spans="1:12" s="759" customFormat="1" ht="18.95" hidden="1" customHeight="1" x14ac:dyDescent="0.2">
      <c r="A80" s="751" t="s">
        <v>573</v>
      </c>
      <c r="B80" s="752"/>
      <c r="C80" s="753"/>
      <c r="D80" s="767"/>
      <c r="E80" s="768" t="s">
        <v>691</v>
      </c>
      <c r="F80" s="769" t="s">
        <v>692</v>
      </c>
      <c r="G80" s="757">
        <v>0</v>
      </c>
      <c r="H80" s="757">
        <v>0</v>
      </c>
      <c r="I80" s="757"/>
      <c r="J80" s="757"/>
      <c r="K80" s="748" t="e">
        <f t="shared" si="3"/>
        <v>#DIV/0!</v>
      </c>
      <c r="L80" s="748" t="e">
        <f t="shared" si="3"/>
        <v>#DIV/0!</v>
      </c>
    </row>
    <row r="81" spans="1:12" ht="18.95" customHeight="1" x14ac:dyDescent="0.2">
      <c r="A81" s="702" t="s">
        <v>573</v>
      </c>
      <c r="B81" s="726"/>
      <c r="C81" s="727"/>
      <c r="D81" s="739"/>
      <c r="E81" s="740" t="s">
        <v>693</v>
      </c>
      <c r="F81" s="741" t="s">
        <v>694</v>
      </c>
      <c r="G81" s="734">
        <v>2700</v>
      </c>
      <c r="H81" s="734">
        <v>675</v>
      </c>
      <c r="I81" s="734">
        <v>103</v>
      </c>
      <c r="J81" s="734">
        <v>584</v>
      </c>
      <c r="K81" s="748">
        <f t="shared" si="3"/>
        <v>21.62962962962963</v>
      </c>
      <c r="L81" s="748">
        <f t="shared" si="3"/>
        <v>86.518518518518519</v>
      </c>
    </row>
    <row r="82" spans="1:12" ht="18.95" customHeight="1" x14ac:dyDescent="0.2">
      <c r="A82" s="702" t="s">
        <v>573</v>
      </c>
      <c r="B82" s="726"/>
      <c r="C82" s="727"/>
      <c r="D82" s="739"/>
      <c r="E82" s="740" t="s">
        <v>695</v>
      </c>
      <c r="F82" s="741" t="s">
        <v>696</v>
      </c>
      <c r="G82" s="734">
        <v>82800</v>
      </c>
      <c r="H82" s="734">
        <v>20450</v>
      </c>
      <c r="I82" s="734">
        <v>16245</v>
      </c>
      <c r="J82" s="734">
        <v>18496</v>
      </c>
      <c r="K82" s="748">
        <f t="shared" si="3"/>
        <v>22.338164251207729</v>
      </c>
      <c r="L82" s="748">
        <f t="shared" si="3"/>
        <v>90.444987775061122</v>
      </c>
    </row>
    <row r="83" spans="1:12" ht="18.95" customHeight="1" x14ac:dyDescent="0.2">
      <c r="A83" s="702" t="s">
        <v>573</v>
      </c>
      <c r="B83" s="726"/>
      <c r="C83" s="727"/>
      <c r="D83" s="739"/>
      <c r="E83" s="740" t="s">
        <v>697</v>
      </c>
      <c r="F83" s="741" t="s">
        <v>698</v>
      </c>
      <c r="G83" s="734">
        <v>185000</v>
      </c>
      <c r="H83" s="734">
        <v>47521</v>
      </c>
      <c r="I83" s="734">
        <v>12303</v>
      </c>
      <c r="J83" s="734">
        <v>34303</v>
      </c>
      <c r="K83" s="748">
        <f t="shared" si="3"/>
        <v>18.542162162162164</v>
      </c>
      <c r="L83" s="748">
        <f t="shared" si="3"/>
        <v>72.184928768334004</v>
      </c>
    </row>
    <row r="84" spans="1:12" ht="18.95" customHeight="1" x14ac:dyDescent="0.2">
      <c r="A84" s="702" t="s">
        <v>699</v>
      </c>
      <c r="B84" s="726"/>
      <c r="C84" s="727"/>
      <c r="D84" s="739"/>
      <c r="E84" s="740" t="s">
        <v>700</v>
      </c>
      <c r="F84" s="741" t="s">
        <v>701</v>
      </c>
      <c r="G84" s="734">
        <v>0</v>
      </c>
      <c r="H84" s="734">
        <v>0</v>
      </c>
      <c r="I84" s="734">
        <v>0</v>
      </c>
      <c r="J84" s="734">
        <v>35</v>
      </c>
      <c r="K84" s="748">
        <v>0</v>
      </c>
      <c r="L84" s="748">
        <v>0</v>
      </c>
    </row>
    <row r="85" spans="1:12" ht="18.95" customHeight="1" x14ac:dyDescent="0.2">
      <c r="A85" s="702" t="s">
        <v>573</v>
      </c>
      <c r="B85" s="726"/>
      <c r="C85" s="727"/>
      <c r="D85" s="739"/>
      <c r="E85" s="740" t="s">
        <v>702</v>
      </c>
      <c r="F85" s="741" t="s">
        <v>703</v>
      </c>
      <c r="G85" s="734">
        <v>50000</v>
      </c>
      <c r="H85" s="734">
        <v>0</v>
      </c>
      <c r="I85" s="734">
        <v>31768</v>
      </c>
      <c r="J85" s="734">
        <v>37197</v>
      </c>
      <c r="K85" s="748">
        <f t="shared" ref="K85:L97" si="4">SUM($J85/G85)*100</f>
        <v>74.394000000000005</v>
      </c>
      <c r="L85" s="748">
        <v>0</v>
      </c>
    </row>
    <row r="86" spans="1:12" s="759" customFormat="1" ht="18.95" hidden="1" customHeight="1" x14ac:dyDescent="0.2">
      <c r="A86" s="751" t="s">
        <v>573</v>
      </c>
      <c r="B86" s="752"/>
      <c r="C86" s="753"/>
      <c r="D86" s="767"/>
      <c r="E86" s="768" t="s">
        <v>704</v>
      </c>
      <c r="F86" s="769" t="s">
        <v>705</v>
      </c>
      <c r="G86" s="757">
        <v>0</v>
      </c>
      <c r="H86" s="757">
        <v>0</v>
      </c>
      <c r="I86" s="757"/>
      <c r="J86" s="757"/>
      <c r="K86" s="748" t="e">
        <f t="shared" si="4"/>
        <v>#DIV/0!</v>
      </c>
      <c r="L86" s="748" t="e">
        <f t="shared" si="4"/>
        <v>#DIV/0!</v>
      </c>
    </row>
    <row r="87" spans="1:12" ht="18.95" customHeight="1" x14ac:dyDescent="0.2">
      <c r="A87" s="702" t="s">
        <v>573</v>
      </c>
      <c r="B87" s="726"/>
      <c r="C87" s="727"/>
      <c r="D87" s="739"/>
      <c r="E87" s="740" t="s">
        <v>706</v>
      </c>
      <c r="F87" s="741" t="s">
        <v>707</v>
      </c>
      <c r="G87" s="734">
        <v>1560513</v>
      </c>
      <c r="H87" s="734">
        <v>349106</v>
      </c>
      <c r="I87" s="734">
        <v>140103</v>
      </c>
      <c r="J87" s="734">
        <v>248020</v>
      </c>
      <c r="K87" s="748">
        <f t="shared" si="4"/>
        <v>15.893491435188301</v>
      </c>
      <c r="L87" s="748">
        <f t="shared" si="4"/>
        <v>71.044324646382478</v>
      </c>
    </row>
    <row r="88" spans="1:12" ht="18.95" customHeight="1" x14ac:dyDescent="0.2">
      <c r="A88" s="702" t="s">
        <v>573</v>
      </c>
      <c r="B88" s="726"/>
      <c r="C88" s="727"/>
      <c r="D88" s="739"/>
      <c r="E88" s="740" t="s">
        <v>708</v>
      </c>
      <c r="F88" s="741" t="s">
        <v>709</v>
      </c>
      <c r="G88" s="734">
        <v>86828</v>
      </c>
      <c r="H88" s="734">
        <v>19660</v>
      </c>
      <c r="I88" s="734">
        <v>8501</v>
      </c>
      <c r="J88" s="734">
        <v>8501</v>
      </c>
      <c r="K88" s="748">
        <f t="shared" si="4"/>
        <v>9.790620537153913</v>
      </c>
      <c r="L88" s="748">
        <f t="shared" si="4"/>
        <v>43.240081383519836</v>
      </c>
    </row>
    <row r="89" spans="1:12" ht="18.95" customHeight="1" x14ac:dyDescent="0.25">
      <c r="A89" s="689" t="s">
        <v>573</v>
      </c>
      <c r="B89" s="710"/>
      <c r="C89" s="723" t="s">
        <v>710</v>
      </c>
      <c r="D89" s="711"/>
      <c r="E89" s="724"/>
      <c r="F89" s="713" t="s">
        <v>711</v>
      </c>
      <c r="G89" s="770">
        <f>SUM(G90+G96)</f>
        <v>1513000</v>
      </c>
      <c r="H89" s="770">
        <f>SUM(H90+H96)</f>
        <v>510494</v>
      </c>
      <c r="I89" s="770">
        <f>SUM(I90+I96)</f>
        <v>175005</v>
      </c>
      <c r="J89" s="770">
        <f>SUM(J90+J96)</f>
        <v>388530</v>
      </c>
      <c r="K89" s="695">
        <f t="shared" si="4"/>
        <v>25.679444811632518</v>
      </c>
      <c r="L89" s="695">
        <f t="shared" si="4"/>
        <v>76.108632030934743</v>
      </c>
    </row>
    <row r="90" spans="1:12" ht="18.95" customHeight="1" x14ac:dyDescent="0.2">
      <c r="A90" s="696" t="s">
        <v>573</v>
      </c>
      <c r="B90" s="726"/>
      <c r="C90" s="727"/>
      <c r="D90" s="697" t="s">
        <v>712</v>
      </c>
      <c r="E90" s="728"/>
      <c r="F90" s="699" t="s">
        <v>713</v>
      </c>
      <c r="G90" s="729">
        <f>SUM(G91:G95)</f>
        <v>1472680</v>
      </c>
      <c r="H90" s="729">
        <f>SUM(H91:H95)</f>
        <v>476374</v>
      </c>
      <c r="I90" s="729">
        <f>SUM(I91:I95)</f>
        <v>141659</v>
      </c>
      <c r="J90" s="729">
        <f>SUM(J91:J95)</f>
        <v>354173</v>
      </c>
      <c r="K90" s="701">
        <f t="shared" si="4"/>
        <v>24.049555911671238</v>
      </c>
      <c r="L90" s="701">
        <f t="shared" si="4"/>
        <v>74.347676405513312</v>
      </c>
    </row>
    <row r="91" spans="1:12" ht="18.95" customHeight="1" x14ac:dyDescent="0.2">
      <c r="A91" s="702" t="s">
        <v>573</v>
      </c>
      <c r="B91" s="726"/>
      <c r="C91" s="727"/>
      <c r="D91" s="739"/>
      <c r="E91" s="740" t="s">
        <v>714</v>
      </c>
      <c r="F91" s="741" t="s">
        <v>715</v>
      </c>
      <c r="G91" s="734">
        <v>938775</v>
      </c>
      <c r="H91" s="766">
        <v>310166</v>
      </c>
      <c r="I91" s="766">
        <v>99741</v>
      </c>
      <c r="J91" s="766">
        <v>214359</v>
      </c>
      <c r="K91" s="709">
        <f t="shared" si="4"/>
        <v>22.83390588799233</v>
      </c>
      <c r="L91" s="709">
        <f t="shared" si="4"/>
        <v>69.111056659982069</v>
      </c>
    </row>
    <row r="92" spans="1:12" ht="18.95" customHeight="1" x14ac:dyDescent="0.2">
      <c r="A92" s="702" t="s">
        <v>573</v>
      </c>
      <c r="B92" s="726"/>
      <c r="C92" s="727"/>
      <c r="D92" s="739"/>
      <c r="E92" s="740" t="s">
        <v>716</v>
      </c>
      <c r="F92" s="741" t="s">
        <v>717</v>
      </c>
      <c r="G92" s="734">
        <v>194290</v>
      </c>
      <c r="H92" s="766">
        <v>58550</v>
      </c>
      <c r="I92" s="766">
        <v>10146</v>
      </c>
      <c r="J92" s="766">
        <v>39164</v>
      </c>
      <c r="K92" s="709">
        <f t="shared" si="4"/>
        <v>20.157496525811929</v>
      </c>
      <c r="L92" s="709">
        <f t="shared" si="4"/>
        <v>66.889837745516658</v>
      </c>
    </row>
    <row r="93" spans="1:12" ht="18.95" customHeight="1" x14ac:dyDescent="0.2">
      <c r="A93" s="702" t="s">
        <v>573</v>
      </c>
      <c r="B93" s="726"/>
      <c r="C93" s="727"/>
      <c r="D93" s="739"/>
      <c r="E93" s="740" t="s">
        <v>718</v>
      </c>
      <c r="F93" s="741" t="s">
        <v>719</v>
      </c>
      <c r="G93" s="734">
        <v>22000</v>
      </c>
      <c r="H93" s="766">
        <v>4741</v>
      </c>
      <c r="I93" s="766">
        <v>1457</v>
      </c>
      <c r="J93" s="766">
        <v>4229</v>
      </c>
      <c r="K93" s="709">
        <f t="shared" si="4"/>
        <v>19.222727272727273</v>
      </c>
      <c r="L93" s="709">
        <f t="shared" si="4"/>
        <v>89.200590592701971</v>
      </c>
    </row>
    <row r="94" spans="1:12" ht="18.75" customHeight="1" x14ac:dyDescent="0.2">
      <c r="A94" s="702" t="s">
        <v>573</v>
      </c>
      <c r="B94" s="726"/>
      <c r="C94" s="727"/>
      <c r="D94" s="739"/>
      <c r="E94" s="740" t="s">
        <v>720</v>
      </c>
      <c r="F94" s="741" t="s">
        <v>721</v>
      </c>
      <c r="G94" s="734">
        <v>317615</v>
      </c>
      <c r="H94" s="766">
        <v>102917</v>
      </c>
      <c r="I94" s="766">
        <v>30315</v>
      </c>
      <c r="J94" s="766">
        <v>96421</v>
      </c>
      <c r="K94" s="709">
        <f t="shared" si="4"/>
        <v>30.357823150669837</v>
      </c>
      <c r="L94" s="709">
        <f t="shared" si="4"/>
        <v>93.688117609335677</v>
      </c>
    </row>
    <row r="95" spans="1:12" ht="18.95" hidden="1" customHeight="1" x14ac:dyDescent="0.2">
      <c r="A95" s="702" t="s">
        <v>573</v>
      </c>
      <c r="B95" s="726"/>
      <c r="C95" s="727"/>
      <c r="D95" s="739"/>
      <c r="E95" s="740" t="s">
        <v>722</v>
      </c>
      <c r="F95" s="741" t="s">
        <v>723</v>
      </c>
      <c r="G95" s="734">
        <v>0</v>
      </c>
      <c r="H95" s="734"/>
      <c r="I95" s="734">
        <v>0</v>
      </c>
      <c r="J95" s="734">
        <v>0</v>
      </c>
      <c r="K95" s="709" t="e">
        <f t="shared" si="4"/>
        <v>#DIV/0!</v>
      </c>
      <c r="L95" s="709" t="e">
        <f t="shared" si="4"/>
        <v>#DIV/0!</v>
      </c>
    </row>
    <row r="96" spans="1:12" ht="18.95" customHeight="1" x14ac:dyDescent="0.2">
      <c r="A96" s="696" t="s">
        <v>573</v>
      </c>
      <c r="B96" s="726"/>
      <c r="C96" s="727"/>
      <c r="D96" s="697" t="s">
        <v>724</v>
      </c>
      <c r="E96" s="740"/>
      <c r="F96" s="699" t="s">
        <v>725</v>
      </c>
      <c r="G96" s="729">
        <f>SUM(G97)</f>
        <v>40320</v>
      </c>
      <c r="H96" s="729">
        <f>SUM(H97)</f>
        <v>34120</v>
      </c>
      <c r="I96" s="729">
        <f>SUM(I97)</f>
        <v>33346</v>
      </c>
      <c r="J96" s="729">
        <f>SUM(J97)</f>
        <v>34357</v>
      </c>
      <c r="K96" s="701">
        <f t="shared" si="4"/>
        <v>85.210813492063494</v>
      </c>
      <c r="L96" s="701">
        <f t="shared" si="4"/>
        <v>100.69460726846424</v>
      </c>
    </row>
    <row r="97" spans="1:12" ht="21.75" customHeight="1" thickBot="1" x14ac:dyDescent="0.25">
      <c r="A97" s="771" t="s">
        <v>573</v>
      </c>
      <c r="B97" s="772"/>
      <c r="C97" s="773"/>
      <c r="D97" s="774"/>
      <c r="E97" s="775" t="s">
        <v>726</v>
      </c>
      <c r="F97" s="776" t="s">
        <v>727</v>
      </c>
      <c r="G97" s="777">
        <v>40320</v>
      </c>
      <c r="H97" s="777">
        <v>34120</v>
      </c>
      <c r="I97" s="777">
        <v>33346</v>
      </c>
      <c r="J97" s="777">
        <v>34357</v>
      </c>
      <c r="K97" s="778">
        <f t="shared" si="4"/>
        <v>85.210813492063494</v>
      </c>
      <c r="L97" s="778">
        <f t="shared" si="4"/>
        <v>100.69460726846424</v>
      </c>
    </row>
    <row r="98" spans="1:12" x14ac:dyDescent="0.2">
      <c r="B98" s="779"/>
      <c r="C98" s="779"/>
      <c r="D98" s="779"/>
      <c r="E98" s="779"/>
      <c r="F98" s="779"/>
    </row>
    <row r="99" spans="1:12" x14ac:dyDescent="0.2">
      <c r="B99" s="779"/>
      <c r="C99" s="779"/>
      <c r="D99" s="779"/>
      <c r="E99" s="779"/>
      <c r="F99" s="779"/>
    </row>
    <row r="100" spans="1:12" x14ac:dyDescent="0.2">
      <c r="B100" s="779"/>
      <c r="C100" s="779"/>
      <c r="D100" s="779"/>
      <c r="E100" s="779"/>
      <c r="F100" s="779"/>
    </row>
    <row r="101" spans="1:12" x14ac:dyDescent="0.2">
      <c r="B101" s="779"/>
      <c r="C101" s="779"/>
      <c r="D101" s="779"/>
      <c r="E101" s="779"/>
      <c r="F101" s="779"/>
    </row>
    <row r="102" spans="1:12" x14ac:dyDescent="0.2">
      <c r="B102" s="779"/>
      <c r="C102" s="779"/>
      <c r="D102" s="779"/>
      <c r="E102" s="779"/>
      <c r="F102" s="779"/>
    </row>
    <row r="103" spans="1:12" x14ac:dyDescent="0.2">
      <c r="B103" s="779"/>
      <c r="C103" s="779"/>
      <c r="D103" s="779"/>
      <c r="E103" s="779"/>
      <c r="F103" s="779"/>
    </row>
    <row r="104" spans="1:12" x14ac:dyDescent="0.2">
      <c r="B104" s="779"/>
      <c r="C104" s="779"/>
      <c r="D104" s="779"/>
      <c r="E104" s="779"/>
      <c r="F104" s="779"/>
    </row>
    <row r="105" spans="1:12" x14ac:dyDescent="0.2">
      <c r="B105" s="779"/>
      <c r="C105" s="779"/>
      <c r="D105" s="779"/>
      <c r="E105" s="779"/>
      <c r="F105" s="779"/>
    </row>
    <row r="106" spans="1:12" x14ac:dyDescent="0.2">
      <c r="B106" s="779"/>
      <c r="C106" s="779"/>
      <c r="D106" s="779"/>
      <c r="E106" s="779"/>
      <c r="F106" s="779"/>
    </row>
    <row r="107" spans="1:12" x14ac:dyDescent="0.2">
      <c r="B107" s="779"/>
      <c r="C107" s="779"/>
      <c r="D107" s="779"/>
      <c r="E107" s="779"/>
      <c r="F107" s="779"/>
    </row>
    <row r="108" spans="1:12" x14ac:dyDescent="0.2">
      <c r="B108" s="779"/>
      <c r="C108" s="779"/>
      <c r="D108" s="779"/>
      <c r="E108" s="779"/>
      <c r="F108" s="779"/>
    </row>
    <row r="109" spans="1:12" x14ac:dyDescent="0.2">
      <c r="B109" s="779"/>
      <c r="C109" s="779"/>
      <c r="D109" s="779"/>
      <c r="E109" s="779"/>
      <c r="F109" s="779"/>
    </row>
    <row r="110" spans="1:12" x14ac:dyDescent="0.2">
      <c r="B110" s="779"/>
      <c r="C110" s="779"/>
      <c r="D110" s="779"/>
      <c r="E110" s="779"/>
      <c r="F110" s="779"/>
    </row>
    <row r="111" spans="1:12" x14ac:dyDescent="0.2">
      <c r="B111" s="779"/>
      <c r="C111" s="779"/>
      <c r="D111" s="779"/>
      <c r="E111" s="779"/>
      <c r="F111" s="779"/>
    </row>
    <row r="112" spans="1:12" x14ac:dyDescent="0.2">
      <c r="B112" s="779"/>
      <c r="C112" s="779"/>
      <c r="D112" s="779"/>
      <c r="E112" s="779"/>
      <c r="F112" s="779"/>
    </row>
    <row r="113" spans="2:6" x14ac:dyDescent="0.2">
      <c r="B113" s="779"/>
      <c r="C113" s="779"/>
      <c r="D113" s="779"/>
      <c r="E113" s="779"/>
      <c r="F113" s="779"/>
    </row>
    <row r="114" spans="2:6" x14ac:dyDescent="0.2">
      <c r="B114" s="779"/>
      <c r="C114" s="779"/>
      <c r="D114" s="779"/>
      <c r="E114" s="779"/>
      <c r="F114" s="779"/>
    </row>
    <row r="115" spans="2:6" x14ac:dyDescent="0.2">
      <c r="B115" s="779"/>
      <c r="C115" s="779"/>
      <c r="D115" s="779"/>
      <c r="E115" s="779"/>
      <c r="F115" s="779"/>
    </row>
    <row r="116" spans="2:6" x14ac:dyDescent="0.2">
      <c r="B116" s="779"/>
      <c r="C116" s="779"/>
      <c r="D116" s="779"/>
      <c r="E116" s="779"/>
      <c r="F116" s="779"/>
    </row>
    <row r="117" spans="2:6" x14ac:dyDescent="0.2">
      <c r="B117" s="779"/>
      <c r="C117" s="779"/>
      <c r="D117" s="779"/>
      <c r="E117" s="779"/>
      <c r="F117" s="779"/>
    </row>
    <row r="118" spans="2:6" x14ac:dyDescent="0.2">
      <c r="B118" s="779"/>
      <c r="C118" s="779"/>
      <c r="D118" s="779"/>
      <c r="E118" s="779"/>
      <c r="F118" s="779"/>
    </row>
    <row r="119" spans="2:6" x14ac:dyDescent="0.2">
      <c r="B119" s="779"/>
      <c r="C119" s="779"/>
      <c r="D119" s="779"/>
      <c r="E119" s="779"/>
      <c r="F119" s="779"/>
    </row>
    <row r="120" spans="2:6" x14ac:dyDescent="0.2">
      <c r="B120" s="779"/>
      <c r="C120" s="779"/>
      <c r="D120" s="779"/>
      <c r="E120" s="779"/>
      <c r="F120" s="779"/>
    </row>
    <row r="121" spans="2:6" x14ac:dyDescent="0.2">
      <c r="B121" s="779"/>
      <c r="C121" s="779"/>
      <c r="D121" s="779"/>
      <c r="E121" s="779"/>
      <c r="F121" s="779"/>
    </row>
    <row r="122" spans="2:6" x14ac:dyDescent="0.2">
      <c r="B122" s="779"/>
      <c r="C122" s="779"/>
      <c r="D122" s="779"/>
      <c r="E122" s="779"/>
      <c r="F122" s="779"/>
    </row>
    <row r="123" spans="2:6" x14ac:dyDescent="0.2">
      <c r="B123" s="779"/>
      <c r="C123" s="779"/>
      <c r="D123" s="779"/>
      <c r="E123" s="779"/>
      <c r="F123" s="779"/>
    </row>
    <row r="124" spans="2:6" x14ac:dyDescent="0.2">
      <c r="B124" s="779"/>
      <c r="C124" s="779"/>
      <c r="D124" s="779"/>
      <c r="E124" s="779"/>
      <c r="F124" s="779"/>
    </row>
    <row r="125" spans="2:6" x14ac:dyDescent="0.2">
      <c r="B125" s="779"/>
      <c r="C125" s="779"/>
      <c r="D125" s="779"/>
      <c r="E125" s="779"/>
      <c r="F125" s="779"/>
    </row>
    <row r="126" spans="2:6" x14ac:dyDescent="0.2">
      <c r="B126" s="779"/>
      <c r="C126" s="779"/>
      <c r="D126" s="779"/>
      <c r="E126" s="779"/>
      <c r="F126" s="779"/>
    </row>
    <row r="127" spans="2:6" x14ac:dyDescent="0.2">
      <c r="B127" s="779"/>
      <c r="C127" s="779"/>
      <c r="D127" s="779"/>
      <c r="E127" s="779"/>
      <c r="F127" s="779"/>
    </row>
    <row r="128" spans="2:6" x14ac:dyDescent="0.2">
      <c r="B128" s="779"/>
      <c r="C128" s="779"/>
      <c r="D128" s="779"/>
      <c r="E128" s="779"/>
      <c r="F128" s="779"/>
    </row>
    <row r="129" spans="2:6" x14ac:dyDescent="0.2">
      <c r="B129" s="779"/>
      <c r="C129" s="779"/>
      <c r="D129" s="779"/>
      <c r="E129" s="779"/>
      <c r="F129" s="779"/>
    </row>
    <row r="130" spans="2:6" x14ac:dyDescent="0.2">
      <c r="B130" s="779"/>
      <c r="C130" s="779"/>
      <c r="D130" s="779"/>
      <c r="E130" s="779"/>
      <c r="F130" s="779"/>
    </row>
    <row r="131" spans="2:6" x14ac:dyDescent="0.2">
      <c r="B131" s="779"/>
      <c r="C131" s="779"/>
      <c r="D131" s="779"/>
      <c r="E131" s="779"/>
      <c r="F131" s="779"/>
    </row>
    <row r="132" spans="2:6" x14ac:dyDescent="0.2">
      <c r="B132" s="779"/>
      <c r="C132" s="779"/>
      <c r="D132" s="779"/>
      <c r="E132" s="779"/>
      <c r="F132" s="779"/>
    </row>
    <row r="133" spans="2:6" x14ac:dyDescent="0.2">
      <c r="B133" s="779"/>
      <c r="C133" s="779"/>
      <c r="D133" s="779"/>
      <c r="E133" s="779"/>
      <c r="F133" s="779"/>
    </row>
    <row r="134" spans="2:6" x14ac:dyDescent="0.2">
      <c r="B134" s="779"/>
      <c r="C134" s="779"/>
      <c r="D134" s="779"/>
      <c r="E134" s="779"/>
      <c r="F134" s="779"/>
    </row>
    <row r="135" spans="2:6" x14ac:dyDescent="0.2">
      <c r="B135" s="779"/>
      <c r="C135" s="779"/>
      <c r="D135" s="779"/>
      <c r="E135" s="779"/>
      <c r="F135" s="779"/>
    </row>
    <row r="136" spans="2:6" x14ac:dyDescent="0.2">
      <c r="B136" s="779"/>
      <c r="C136" s="779"/>
      <c r="D136" s="779"/>
      <c r="E136" s="779"/>
      <c r="F136" s="779"/>
    </row>
    <row r="137" spans="2:6" x14ac:dyDescent="0.2">
      <c r="B137" s="779"/>
      <c r="C137" s="779"/>
      <c r="D137" s="779"/>
      <c r="E137" s="779"/>
      <c r="F137" s="779"/>
    </row>
    <row r="138" spans="2:6" x14ac:dyDescent="0.2">
      <c r="B138" s="779"/>
      <c r="C138" s="779"/>
      <c r="D138" s="779"/>
      <c r="E138" s="779"/>
      <c r="F138" s="779"/>
    </row>
    <row r="139" spans="2:6" x14ac:dyDescent="0.2">
      <c r="B139" s="779"/>
      <c r="C139" s="779"/>
      <c r="D139" s="779"/>
      <c r="E139" s="779"/>
      <c r="F139" s="779"/>
    </row>
    <row r="140" spans="2:6" x14ac:dyDescent="0.2">
      <c r="B140" s="779"/>
      <c r="C140" s="779"/>
      <c r="D140" s="779"/>
      <c r="E140" s="779"/>
      <c r="F140" s="779"/>
    </row>
    <row r="141" spans="2:6" x14ac:dyDescent="0.2">
      <c r="B141" s="779"/>
      <c r="C141" s="779"/>
      <c r="D141" s="779"/>
      <c r="E141" s="779"/>
      <c r="F141" s="779"/>
    </row>
    <row r="142" spans="2:6" x14ac:dyDescent="0.2">
      <c r="B142" s="779"/>
      <c r="C142" s="779"/>
      <c r="D142" s="779"/>
      <c r="E142" s="779"/>
      <c r="F142" s="779"/>
    </row>
    <row r="143" spans="2:6" x14ac:dyDescent="0.2">
      <c r="B143" s="779"/>
      <c r="C143" s="779"/>
      <c r="D143" s="779"/>
      <c r="E143" s="779"/>
      <c r="F143" s="779"/>
    </row>
    <row r="144" spans="2:6" x14ac:dyDescent="0.2">
      <c r="B144" s="779"/>
      <c r="C144" s="779"/>
      <c r="D144" s="779"/>
      <c r="E144" s="779"/>
      <c r="F144" s="779"/>
    </row>
    <row r="145" spans="2:6" x14ac:dyDescent="0.2">
      <c r="B145" s="779"/>
      <c r="C145" s="779"/>
      <c r="D145" s="779"/>
      <c r="E145" s="779"/>
      <c r="F145" s="779"/>
    </row>
    <row r="146" spans="2:6" x14ac:dyDescent="0.2">
      <c r="B146" s="779"/>
      <c r="C146" s="779"/>
      <c r="D146" s="779"/>
      <c r="E146" s="779"/>
      <c r="F146" s="779"/>
    </row>
    <row r="147" spans="2:6" x14ac:dyDescent="0.2">
      <c r="B147" s="779"/>
      <c r="C147" s="779"/>
      <c r="D147" s="779"/>
      <c r="E147" s="779"/>
      <c r="F147" s="779"/>
    </row>
    <row r="148" spans="2:6" x14ac:dyDescent="0.2">
      <c r="B148" s="779"/>
      <c r="C148" s="779"/>
      <c r="D148" s="779"/>
      <c r="E148" s="779"/>
      <c r="F148" s="779"/>
    </row>
    <row r="149" spans="2:6" x14ac:dyDescent="0.2">
      <c r="B149" s="779"/>
      <c r="C149" s="779"/>
      <c r="D149" s="779"/>
      <c r="E149" s="779"/>
      <c r="F149" s="779"/>
    </row>
    <row r="150" spans="2:6" x14ac:dyDescent="0.2">
      <c r="B150" s="779"/>
      <c r="C150" s="779"/>
      <c r="D150" s="779"/>
      <c r="E150" s="779"/>
      <c r="F150" s="779"/>
    </row>
    <row r="151" spans="2:6" x14ac:dyDescent="0.2">
      <c r="B151" s="779"/>
      <c r="C151" s="779"/>
      <c r="D151" s="779"/>
      <c r="E151" s="779"/>
      <c r="F151" s="779"/>
    </row>
    <row r="152" spans="2:6" x14ac:dyDescent="0.2">
      <c r="B152" s="779"/>
      <c r="C152" s="779"/>
      <c r="D152" s="779"/>
      <c r="E152" s="779"/>
      <c r="F152" s="779"/>
    </row>
    <row r="153" spans="2:6" x14ac:dyDescent="0.2">
      <c r="B153" s="779"/>
      <c r="C153" s="779"/>
      <c r="D153" s="779"/>
      <c r="E153" s="779"/>
      <c r="F153" s="779"/>
    </row>
    <row r="154" spans="2:6" x14ac:dyDescent="0.2">
      <c r="B154" s="779"/>
      <c r="C154" s="779"/>
      <c r="D154" s="779"/>
      <c r="E154" s="779"/>
      <c r="F154" s="779"/>
    </row>
    <row r="155" spans="2:6" x14ac:dyDescent="0.2">
      <c r="B155" s="779"/>
      <c r="C155" s="779"/>
      <c r="D155" s="779"/>
      <c r="E155" s="779"/>
      <c r="F155" s="779"/>
    </row>
    <row r="156" spans="2:6" x14ac:dyDescent="0.2">
      <c r="B156" s="779"/>
      <c r="C156" s="779"/>
      <c r="D156" s="779"/>
      <c r="E156" s="779"/>
      <c r="F156" s="779"/>
    </row>
    <row r="157" spans="2:6" x14ac:dyDescent="0.2">
      <c r="B157" s="779"/>
      <c r="C157" s="779"/>
      <c r="D157" s="779"/>
      <c r="E157" s="779"/>
      <c r="F157" s="779"/>
    </row>
    <row r="158" spans="2:6" x14ac:dyDescent="0.2">
      <c r="B158" s="779"/>
      <c r="C158" s="779"/>
      <c r="D158" s="779"/>
      <c r="E158" s="779"/>
      <c r="F158" s="779"/>
    </row>
    <row r="159" spans="2:6" x14ac:dyDescent="0.2">
      <c r="B159" s="779"/>
      <c r="C159" s="779"/>
      <c r="D159" s="779"/>
      <c r="E159" s="779"/>
      <c r="F159" s="779"/>
    </row>
    <row r="160" spans="2:6" x14ac:dyDescent="0.2">
      <c r="B160" s="779"/>
      <c r="C160" s="779"/>
      <c r="D160" s="779"/>
      <c r="E160" s="779"/>
      <c r="F160" s="779"/>
    </row>
    <row r="161" spans="2:6" x14ac:dyDescent="0.2">
      <c r="B161" s="779"/>
      <c r="C161" s="779"/>
      <c r="D161" s="779"/>
      <c r="E161" s="779"/>
      <c r="F161" s="779"/>
    </row>
    <row r="162" spans="2:6" x14ac:dyDescent="0.2">
      <c r="B162" s="779"/>
      <c r="C162" s="779"/>
      <c r="D162" s="779"/>
      <c r="E162" s="779"/>
      <c r="F162" s="779"/>
    </row>
    <row r="163" spans="2:6" x14ac:dyDescent="0.2">
      <c r="B163" s="779"/>
      <c r="C163" s="779"/>
      <c r="D163" s="779"/>
      <c r="E163" s="779"/>
      <c r="F163" s="779"/>
    </row>
    <row r="164" spans="2:6" x14ac:dyDescent="0.2">
      <c r="B164" s="779"/>
      <c r="C164" s="779"/>
      <c r="D164" s="779"/>
      <c r="E164" s="779"/>
      <c r="F164" s="779"/>
    </row>
    <row r="165" spans="2:6" x14ac:dyDescent="0.2">
      <c r="B165" s="779"/>
      <c r="C165" s="779"/>
      <c r="D165" s="779"/>
      <c r="E165" s="779"/>
      <c r="F165" s="779"/>
    </row>
    <row r="166" spans="2:6" x14ac:dyDescent="0.2">
      <c r="B166" s="779"/>
      <c r="C166" s="779"/>
      <c r="D166" s="779"/>
      <c r="E166" s="779"/>
      <c r="F166" s="779"/>
    </row>
    <row r="167" spans="2:6" x14ac:dyDescent="0.2">
      <c r="B167" s="779"/>
      <c r="C167" s="779"/>
      <c r="D167" s="779"/>
      <c r="E167" s="779"/>
      <c r="F167" s="779"/>
    </row>
    <row r="168" spans="2:6" x14ac:dyDescent="0.2">
      <c r="B168" s="779"/>
      <c r="C168" s="779"/>
      <c r="D168" s="779"/>
      <c r="E168" s="779"/>
      <c r="F168" s="779"/>
    </row>
    <row r="169" spans="2:6" x14ac:dyDescent="0.2">
      <c r="B169" s="779"/>
      <c r="C169" s="779"/>
      <c r="D169" s="779"/>
      <c r="E169" s="779"/>
      <c r="F169" s="779"/>
    </row>
    <row r="170" spans="2:6" x14ac:dyDescent="0.2">
      <c r="B170" s="779"/>
      <c r="C170" s="779"/>
      <c r="D170" s="779"/>
      <c r="E170" s="779"/>
      <c r="F170" s="779"/>
    </row>
    <row r="171" spans="2:6" x14ac:dyDescent="0.2">
      <c r="B171" s="779"/>
      <c r="C171" s="779"/>
      <c r="D171" s="779"/>
      <c r="E171" s="779"/>
      <c r="F171" s="779"/>
    </row>
    <row r="172" spans="2:6" x14ac:dyDescent="0.2">
      <c r="B172" s="779"/>
      <c r="C172" s="779"/>
      <c r="D172" s="779"/>
      <c r="E172" s="779"/>
      <c r="F172" s="779"/>
    </row>
    <row r="173" spans="2:6" x14ac:dyDescent="0.2">
      <c r="B173" s="779"/>
      <c r="C173" s="779"/>
      <c r="D173" s="779"/>
      <c r="E173" s="779"/>
      <c r="F173" s="779"/>
    </row>
    <row r="174" spans="2:6" x14ac:dyDescent="0.2">
      <c r="B174" s="779"/>
      <c r="C174" s="779"/>
      <c r="D174" s="779"/>
      <c r="E174" s="779"/>
      <c r="F174" s="779"/>
    </row>
    <row r="175" spans="2:6" x14ac:dyDescent="0.2">
      <c r="B175" s="779"/>
      <c r="C175" s="779"/>
      <c r="D175" s="779"/>
      <c r="E175" s="779"/>
      <c r="F175" s="779"/>
    </row>
    <row r="176" spans="2:6" x14ac:dyDescent="0.2">
      <c r="B176" s="779"/>
      <c r="C176" s="779"/>
      <c r="D176" s="779"/>
      <c r="E176" s="779"/>
      <c r="F176" s="779"/>
    </row>
    <row r="177" spans="2:6" x14ac:dyDescent="0.2">
      <c r="B177" s="779"/>
      <c r="C177" s="779"/>
      <c r="D177" s="779"/>
      <c r="E177" s="779"/>
      <c r="F177" s="779"/>
    </row>
    <row r="178" spans="2:6" x14ac:dyDescent="0.2">
      <c r="B178" s="779"/>
      <c r="C178" s="779"/>
      <c r="D178" s="779"/>
      <c r="E178" s="779"/>
      <c r="F178" s="779"/>
    </row>
    <row r="179" spans="2:6" x14ac:dyDescent="0.2">
      <c r="B179" s="779"/>
      <c r="C179" s="779"/>
      <c r="D179" s="779"/>
      <c r="E179" s="779"/>
      <c r="F179" s="779"/>
    </row>
    <row r="180" spans="2:6" x14ac:dyDescent="0.2">
      <c r="B180" s="779"/>
      <c r="C180" s="779"/>
      <c r="D180" s="779"/>
      <c r="E180" s="779"/>
      <c r="F180" s="779"/>
    </row>
    <row r="181" spans="2:6" x14ac:dyDescent="0.2">
      <c r="B181" s="779"/>
      <c r="C181" s="779"/>
      <c r="D181" s="779"/>
      <c r="E181" s="779"/>
      <c r="F181" s="779"/>
    </row>
    <row r="182" spans="2:6" x14ac:dyDescent="0.2">
      <c r="B182" s="779"/>
      <c r="C182" s="779"/>
      <c r="D182" s="779"/>
      <c r="E182" s="779"/>
      <c r="F182" s="779"/>
    </row>
    <row r="183" spans="2:6" x14ac:dyDescent="0.2">
      <c r="B183" s="779"/>
      <c r="C183" s="779"/>
      <c r="D183" s="779"/>
      <c r="E183" s="779"/>
      <c r="F183" s="779"/>
    </row>
    <row r="184" spans="2:6" x14ac:dyDescent="0.2">
      <c r="B184" s="779"/>
      <c r="C184" s="779"/>
      <c r="D184" s="779"/>
      <c r="E184" s="779"/>
      <c r="F184" s="779"/>
    </row>
    <row r="185" spans="2:6" x14ac:dyDescent="0.2">
      <c r="B185" s="779"/>
      <c r="C185" s="779"/>
      <c r="D185" s="779"/>
      <c r="E185" s="779"/>
      <c r="F185" s="779"/>
    </row>
    <row r="186" spans="2:6" x14ac:dyDescent="0.2">
      <c r="B186" s="779"/>
      <c r="C186" s="779"/>
      <c r="D186" s="779"/>
      <c r="E186" s="779"/>
      <c r="F186" s="779"/>
    </row>
    <row r="187" spans="2:6" x14ac:dyDescent="0.2">
      <c r="B187" s="779"/>
      <c r="C187" s="779"/>
      <c r="D187" s="779"/>
      <c r="E187" s="779"/>
      <c r="F187" s="779"/>
    </row>
    <row r="188" spans="2:6" x14ac:dyDescent="0.2">
      <c r="B188" s="779"/>
      <c r="C188" s="779"/>
      <c r="D188" s="779"/>
      <c r="E188" s="779"/>
      <c r="F188" s="779"/>
    </row>
    <row r="189" spans="2:6" x14ac:dyDescent="0.2">
      <c r="B189" s="779"/>
      <c r="C189" s="779"/>
      <c r="D189" s="779"/>
      <c r="E189" s="779"/>
      <c r="F189" s="779"/>
    </row>
    <row r="190" spans="2:6" x14ac:dyDescent="0.2">
      <c r="B190" s="779"/>
      <c r="C190" s="779"/>
      <c r="D190" s="779"/>
      <c r="E190" s="779"/>
      <c r="F190" s="779"/>
    </row>
    <row r="191" spans="2:6" x14ac:dyDescent="0.2">
      <c r="B191" s="779"/>
      <c r="C191" s="779"/>
      <c r="D191" s="779"/>
      <c r="E191" s="779"/>
      <c r="F191" s="779"/>
    </row>
    <row r="192" spans="2:6" x14ac:dyDescent="0.2">
      <c r="B192" s="779"/>
      <c r="C192" s="779"/>
      <c r="D192" s="779"/>
      <c r="E192" s="779"/>
      <c r="F192" s="779"/>
    </row>
    <row r="193" spans="2:6" x14ac:dyDescent="0.2">
      <c r="B193" s="779"/>
      <c r="C193" s="779"/>
      <c r="D193" s="779"/>
      <c r="E193" s="779"/>
      <c r="F193" s="779"/>
    </row>
    <row r="194" spans="2:6" x14ac:dyDescent="0.2">
      <c r="B194" s="779"/>
      <c r="C194" s="779"/>
      <c r="D194" s="779"/>
      <c r="E194" s="779"/>
      <c r="F194" s="779"/>
    </row>
    <row r="195" spans="2:6" x14ac:dyDescent="0.2">
      <c r="B195" s="779"/>
      <c r="C195" s="779"/>
      <c r="D195" s="779"/>
      <c r="E195" s="779"/>
      <c r="F195" s="779"/>
    </row>
    <row r="196" spans="2:6" x14ac:dyDescent="0.2">
      <c r="B196" s="779"/>
      <c r="C196" s="779"/>
      <c r="D196" s="779"/>
      <c r="E196" s="779"/>
      <c r="F196" s="779"/>
    </row>
    <row r="197" spans="2:6" x14ac:dyDescent="0.2">
      <c r="B197" s="779"/>
      <c r="C197" s="779"/>
      <c r="D197" s="779"/>
      <c r="E197" s="779"/>
      <c r="F197" s="779"/>
    </row>
    <row r="198" spans="2:6" x14ac:dyDescent="0.2">
      <c r="B198" s="779"/>
      <c r="C198" s="779"/>
      <c r="D198" s="779"/>
      <c r="E198" s="779"/>
      <c r="F198" s="779"/>
    </row>
    <row r="199" spans="2:6" x14ac:dyDescent="0.2">
      <c r="B199" s="779"/>
      <c r="C199" s="779"/>
      <c r="D199" s="779"/>
      <c r="E199" s="779"/>
      <c r="F199" s="779"/>
    </row>
    <row r="200" spans="2:6" x14ac:dyDescent="0.2">
      <c r="B200" s="779"/>
      <c r="C200" s="779"/>
      <c r="D200" s="779"/>
      <c r="E200" s="779"/>
      <c r="F200" s="779"/>
    </row>
    <row r="201" spans="2:6" x14ac:dyDescent="0.2">
      <c r="B201" s="779"/>
      <c r="C201" s="779"/>
      <c r="D201" s="779"/>
      <c r="E201" s="779"/>
      <c r="F201" s="779"/>
    </row>
    <row r="202" spans="2:6" x14ac:dyDescent="0.2">
      <c r="B202" s="779"/>
      <c r="C202" s="779"/>
      <c r="D202" s="779"/>
      <c r="E202" s="779"/>
      <c r="F202" s="779"/>
    </row>
    <row r="203" spans="2:6" x14ac:dyDescent="0.2">
      <c r="B203" s="779"/>
      <c r="C203" s="779"/>
      <c r="D203" s="779"/>
      <c r="E203" s="779"/>
      <c r="F203" s="779"/>
    </row>
    <row r="204" spans="2:6" x14ac:dyDescent="0.2">
      <c r="B204" s="779"/>
      <c r="C204" s="779"/>
      <c r="D204" s="779"/>
      <c r="E204" s="779"/>
      <c r="F204" s="779"/>
    </row>
    <row r="205" spans="2:6" x14ac:dyDescent="0.2">
      <c r="B205" s="779"/>
      <c r="C205" s="779"/>
      <c r="D205" s="779"/>
      <c r="E205" s="779"/>
      <c r="F205" s="779"/>
    </row>
    <row r="206" spans="2:6" x14ac:dyDescent="0.2">
      <c r="B206" s="779"/>
      <c r="C206" s="779"/>
      <c r="D206" s="779"/>
      <c r="E206" s="779"/>
      <c r="F206" s="779"/>
    </row>
    <row r="207" spans="2:6" x14ac:dyDescent="0.2">
      <c r="B207" s="779"/>
      <c r="C207" s="779"/>
      <c r="D207" s="779"/>
      <c r="E207" s="779"/>
      <c r="F207" s="779"/>
    </row>
    <row r="208" spans="2:6" x14ac:dyDescent="0.2">
      <c r="B208" s="779"/>
      <c r="C208" s="779"/>
      <c r="D208" s="779"/>
      <c r="E208" s="779"/>
      <c r="F208" s="779"/>
    </row>
    <row r="209" spans="2:6" x14ac:dyDescent="0.2">
      <c r="B209" s="779"/>
      <c r="C209" s="779"/>
      <c r="D209" s="779"/>
      <c r="E209" s="779"/>
      <c r="F209" s="779"/>
    </row>
    <row r="210" spans="2:6" x14ac:dyDescent="0.2">
      <c r="B210" s="779"/>
      <c r="C210" s="779"/>
      <c r="D210" s="779"/>
      <c r="E210" s="779"/>
      <c r="F210" s="779"/>
    </row>
    <row r="211" spans="2:6" x14ac:dyDescent="0.2">
      <c r="B211" s="779"/>
      <c r="C211" s="779"/>
      <c r="D211" s="779"/>
      <c r="E211" s="779"/>
      <c r="F211" s="779"/>
    </row>
    <row r="212" spans="2:6" x14ac:dyDescent="0.2">
      <c r="B212" s="779"/>
      <c r="C212" s="779"/>
      <c r="D212" s="779"/>
      <c r="E212" s="779"/>
      <c r="F212" s="779"/>
    </row>
    <row r="213" spans="2:6" x14ac:dyDescent="0.2">
      <c r="B213" s="779"/>
      <c r="C213" s="779"/>
      <c r="D213" s="779"/>
      <c r="E213" s="779"/>
      <c r="F213" s="779"/>
    </row>
    <row r="214" spans="2:6" x14ac:dyDescent="0.2">
      <c r="B214" s="779"/>
      <c r="C214" s="779"/>
      <c r="D214" s="779"/>
      <c r="E214" s="779"/>
      <c r="F214" s="779"/>
    </row>
    <row r="215" spans="2:6" x14ac:dyDescent="0.2">
      <c r="B215" s="779"/>
      <c r="C215" s="779"/>
      <c r="D215" s="779"/>
      <c r="E215" s="779"/>
      <c r="F215" s="779"/>
    </row>
    <row r="216" spans="2:6" x14ac:dyDescent="0.2">
      <c r="B216" s="779"/>
      <c r="C216" s="779"/>
      <c r="D216" s="779"/>
      <c r="E216" s="779"/>
      <c r="F216" s="779"/>
    </row>
    <row r="217" spans="2:6" x14ac:dyDescent="0.2">
      <c r="B217" s="779"/>
      <c r="C217" s="779"/>
      <c r="D217" s="779"/>
      <c r="E217" s="779"/>
      <c r="F217" s="779"/>
    </row>
    <row r="218" spans="2:6" x14ac:dyDescent="0.2">
      <c r="B218" s="779"/>
      <c r="C218" s="779"/>
      <c r="D218" s="779"/>
      <c r="E218" s="779"/>
      <c r="F218" s="779"/>
    </row>
    <row r="219" spans="2:6" x14ac:dyDescent="0.2">
      <c r="B219" s="779"/>
      <c r="C219" s="779"/>
      <c r="D219" s="779"/>
      <c r="E219" s="779"/>
      <c r="F219" s="779"/>
    </row>
    <row r="220" spans="2:6" x14ac:dyDescent="0.2">
      <c r="B220" s="779"/>
      <c r="C220" s="779"/>
      <c r="D220" s="779"/>
      <c r="E220" s="779"/>
      <c r="F220" s="779"/>
    </row>
    <row r="221" spans="2:6" x14ac:dyDescent="0.2">
      <c r="B221" s="779"/>
      <c r="C221" s="779"/>
      <c r="D221" s="779"/>
      <c r="E221" s="779"/>
      <c r="F221" s="779"/>
    </row>
    <row r="222" spans="2:6" x14ac:dyDescent="0.2">
      <c r="B222" s="779"/>
      <c r="C222" s="779"/>
      <c r="D222" s="779"/>
      <c r="E222" s="779"/>
      <c r="F222" s="779"/>
    </row>
    <row r="223" spans="2:6" x14ac:dyDescent="0.2">
      <c r="B223" s="779"/>
      <c r="C223" s="779"/>
      <c r="D223" s="779"/>
      <c r="E223" s="779"/>
      <c r="F223" s="779"/>
    </row>
    <row r="224" spans="2:6" x14ac:dyDescent="0.2">
      <c r="B224" s="779"/>
      <c r="C224" s="779"/>
      <c r="D224" s="779"/>
      <c r="E224" s="779"/>
      <c r="F224" s="779"/>
    </row>
    <row r="225" spans="2:6" x14ac:dyDescent="0.2">
      <c r="B225" s="779"/>
      <c r="C225" s="779"/>
      <c r="D225" s="779"/>
      <c r="E225" s="779"/>
      <c r="F225" s="779"/>
    </row>
    <row r="226" spans="2:6" x14ac:dyDescent="0.2">
      <c r="B226" s="779"/>
      <c r="C226" s="779"/>
      <c r="D226" s="779"/>
      <c r="E226" s="779"/>
      <c r="F226" s="779"/>
    </row>
    <row r="227" spans="2:6" x14ac:dyDescent="0.2">
      <c r="B227" s="779"/>
      <c r="C227" s="779"/>
      <c r="D227" s="779"/>
      <c r="E227" s="779"/>
      <c r="F227" s="779"/>
    </row>
    <row r="228" spans="2:6" x14ac:dyDescent="0.2">
      <c r="B228" s="779"/>
      <c r="C228" s="779"/>
      <c r="D228" s="779"/>
      <c r="E228" s="779"/>
      <c r="F228" s="779"/>
    </row>
    <row r="229" spans="2:6" x14ac:dyDescent="0.2">
      <c r="B229" s="779"/>
      <c r="C229" s="779"/>
      <c r="D229" s="779"/>
      <c r="E229" s="779"/>
      <c r="F229" s="779"/>
    </row>
    <row r="230" spans="2:6" x14ac:dyDescent="0.2">
      <c r="B230" s="779"/>
      <c r="C230" s="779"/>
      <c r="D230" s="779"/>
      <c r="E230" s="779"/>
      <c r="F230" s="779"/>
    </row>
    <row r="231" spans="2:6" x14ac:dyDescent="0.2">
      <c r="B231" s="779"/>
      <c r="C231" s="779"/>
      <c r="D231" s="779"/>
      <c r="E231" s="779"/>
      <c r="F231" s="779"/>
    </row>
    <row r="232" spans="2:6" x14ac:dyDescent="0.2">
      <c r="B232" s="779"/>
      <c r="C232" s="779"/>
      <c r="D232" s="779"/>
      <c r="E232" s="779"/>
      <c r="F232" s="779"/>
    </row>
    <row r="233" spans="2:6" x14ac:dyDescent="0.2">
      <c r="B233" s="779"/>
      <c r="C233" s="779"/>
      <c r="D233" s="779"/>
      <c r="E233" s="779"/>
      <c r="F233" s="779"/>
    </row>
    <row r="234" spans="2:6" x14ac:dyDescent="0.2">
      <c r="B234" s="779"/>
      <c r="C234" s="779"/>
      <c r="D234" s="779"/>
      <c r="E234" s="779"/>
      <c r="F234" s="779"/>
    </row>
    <row r="235" spans="2:6" x14ac:dyDescent="0.2">
      <c r="B235" s="779"/>
      <c r="C235" s="779"/>
      <c r="D235" s="779"/>
      <c r="E235" s="779"/>
      <c r="F235" s="779"/>
    </row>
    <row r="236" spans="2:6" x14ac:dyDescent="0.2">
      <c r="B236" s="779"/>
      <c r="C236" s="779"/>
      <c r="D236" s="779"/>
      <c r="E236" s="779"/>
      <c r="F236" s="779"/>
    </row>
    <row r="237" spans="2:6" x14ac:dyDescent="0.2">
      <c r="B237" s="779"/>
      <c r="C237" s="779"/>
      <c r="D237" s="779"/>
      <c r="E237" s="779"/>
      <c r="F237" s="779"/>
    </row>
    <row r="238" spans="2:6" x14ac:dyDescent="0.2">
      <c r="B238" s="779"/>
      <c r="C238" s="779"/>
      <c r="D238" s="779"/>
      <c r="E238" s="779"/>
      <c r="F238" s="779"/>
    </row>
    <row r="239" spans="2:6" x14ac:dyDescent="0.2">
      <c r="B239" s="779"/>
      <c r="C239" s="779"/>
      <c r="D239" s="779"/>
      <c r="E239" s="779"/>
      <c r="F239" s="779"/>
    </row>
    <row r="240" spans="2:6" x14ac:dyDescent="0.2">
      <c r="B240" s="779"/>
      <c r="C240" s="779"/>
      <c r="D240" s="779"/>
      <c r="E240" s="779"/>
      <c r="F240" s="779"/>
    </row>
    <row r="241" spans="2:6" x14ac:dyDescent="0.2">
      <c r="B241" s="779"/>
      <c r="C241" s="779"/>
      <c r="D241" s="779"/>
      <c r="E241" s="779"/>
      <c r="F241" s="779"/>
    </row>
    <row r="242" spans="2:6" x14ac:dyDescent="0.2">
      <c r="B242" s="779"/>
      <c r="C242" s="779"/>
      <c r="D242" s="779"/>
      <c r="E242" s="779"/>
      <c r="F242" s="779"/>
    </row>
    <row r="243" spans="2:6" x14ac:dyDescent="0.2">
      <c r="B243" s="779"/>
      <c r="C243" s="779"/>
      <c r="D243" s="779"/>
      <c r="E243" s="779"/>
      <c r="F243" s="779"/>
    </row>
    <row r="244" spans="2:6" x14ac:dyDescent="0.2">
      <c r="B244" s="779"/>
      <c r="C244" s="779"/>
      <c r="D244" s="779"/>
      <c r="E244" s="779"/>
      <c r="F244" s="779"/>
    </row>
    <row r="245" spans="2:6" x14ac:dyDescent="0.2">
      <c r="B245" s="779"/>
      <c r="C245" s="779"/>
      <c r="D245" s="779"/>
      <c r="E245" s="779"/>
      <c r="F245" s="779"/>
    </row>
    <row r="246" spans="2:6" x14ac:dyDescent="0.2">
      <c r="B246" s="779"/>
      <c r="C246" s="779"/>
      <c r="D246" s="779"/>
      <c r="E246" s="779"/>
      <c r="F246" s="779"/>
    </row>
    <row r="247" spans="2:6" x14ac:dyDescent="0.2">
      <c r="B247" s="779"/>
      <c r="C247" s="779"/>
      <c r="D247" s="779"/>
      <c r="E247" s="779"/>
      <c r="F247" s="779"/>
    </row>
    <row r="248" spans="2:6" x14ac:dyDescent="0.2">
      <c r="B248" s="779"/>
      <c r="C248" s="779"/>
      <c r="D248" s="779"/>
      <c r="E248" s="779"/>
      <c r="F248" s="779"/>
    </row>
    <row r="249" spans="2:6" x14ac:dyDescent="0.2">
      <c r="B249" s="779"/>
      <c r="C249" s="779"/>
      <c r="D249" s="779"/>
      <c r="E249" s="779"/>
      <c r="F249" s="779"/>
    </row>
    <row r="250" spans="2:6" x14ac:dyDescent="0.2">
      <c r="B250" s="779"/>
      <c r="C250" s="779"/>
      <c r="D250" s="779"/>
      <c r="E250" s="779"/>
      <c r="F250" s="779"/>
    </row>
    <row r="251" spans="2:6" x14ac:dyDescent="0.2">
      <c r="B251" s="779"/>
      <c r="C251" s="779"/>
      <c r="D251" s="779"/>
      <c r="E251" s="779"/>
      <c r="F251" s="779"/>
    </row>
    <row r="252" spans="2:6" x14ac:dyDescent="0.2">
      <c r="B252" s="779"/>
      <c r="C252" s="779"/>
      <c r="D252" s="779"/>
      <c r="E252" s="779"/>
      <c r="F252" s="779"/>
    </row>
    <row r="253" spans="2:6" x14ac:dyDescent="0.2">
      <c r="B253" s="779"/>
      <c r="C253" s="779"/>
      <c r="D253" s="779"/>
      <c r="E253" s="779"/>
      <c r="F253" s="779"/>
    </row>
    <row r="254" spans="2:6" x14ac:dyDescent="0.2">
      <c r="B254" s="779"/>
      <c r="C254" s="779"/>
      <c r="D254" s="779"/>
      <c r="E254" s="779"/>
      <c r="F254" s="779"/>
    </row>
    <row r="255" spans="2:6" x14ac:dyDescent="0.2">
      <c r="B255" s="779"/>
      <c r="C255" s="779"/>
      <c r="D255" s="779"/>
      <c r="E255" s="779"/>
      <c r="F255" s="779"/>
    </row>
    <row r="256" spans="2:6" x14ac:dyDescent="0.2">
      <c r="B256" s="779"/>
      <c r="C256" s="779"/>
      <c r="D256" s="779"/>
      <c r="E256" s="779"/>
      <c r="F256" s="779"/>
    </row>
    <row r="257" spans="2:6" x14ac:dyDescent="0.2">
      <c r="B257" s="779"/>
      <c r="C257" s="779"/>
      <c r="D257" s="779"/>
      <c r="E257" s="779"/>
      <c r="F257" s="779"/>
    </row>
    <row r="258" spans="2:6" x14ac:dyDescent="0.2">
      <c r="B258" s="779"/>
      <c r="C258" s="779"/>
      <c r="D258" s="779"/>
      <c r="E258" s="779"/>
      <c r="F258" s="779"/>
    </row>
    <row r="259" spans="2:6" x14ac:dyDescent="0.2">
      <c r="B259" s="779"/>
      <c r="C259" s="779"/>
      <c r="D259" s="779"/>
      <c r="E259" s="779"/>
      <c r="F259" s="779"/>
    </row>
    <row r="260" spans="2:6" x14ac:dyDescent="0.2">
      <c r="B260" s="779"/>
      <c r="C260" s="779"/>
      <c r="D260" s="779"/>
      <c r="E260" s="779"/>
      <c r="F260" s="779"/>
    </row>
    <row r="261" spans="2:6" x14ac:dyDescent="0.2">
      <c r="B261" s="779"/>
      <c r="C261" s="779"/>
      <c r="D261" s="779"/>
      <c r="E261" s="779"/>
      <c r="F261" s="779"/>
    </row>
    <row r="262" spans="2:6" x14ac:dyDescent="0.2">
      <c r="B262" s="779"/>
      <c r="C262" s="779"/>
      <c r="D262" s="779"/>
      <c r="E262" s="779"/>
      <c r="F262" s="779"/>
    </row>
    <row r="263" spans="2:6" x14ac:dyDescent="0.2">
      <c r="B263" s="779"/>
      <c r="C263" s="779"/>
      <c r="D263" s="779"/>
      <c r="E263" s="779"/>
      <c r="F263" s="779"/>
    </row>
    <row r="264" spans="2:6" x14ac:dyDescent="0.2">
      <c r="B264" s="779"/>
      <c r="C264" s="779"/>
      <c r="D264" s="779"/>
      <c r="E264" s="779"/>
      <c r="F264" s="779"/>
    </row>
    <row r="265" spans="2:6" x14ac:dyDescent="0.2">
      <c r="B265" s="779"/>
      <c r="C265" s="779"/>
      <c r="D265" s="779"/>
      <c r="E265" s="779"/>
      <c r="F265" s="779"/>
    </row>
    <row r="266" spans="2:6" x14ac:dyDescent="0.2">
      <c r="B266" s="779"/>
      <c r="C266" s="779"/>
      <c r="D266" s="779"/>
      <c r="E266" s="779"/>
      <c r="F266" s="779"/>
    </row>
    <row r="267" spans="2:6" x14ac:dyDescent="0.2">
      <c r="B267" s="779"/>
      <c r="C267" s="779"/>
      <c r="D267" s="779"/>
      <c r="E267" s="779"/>
      <c r="F267" s="779"/>
    </row>
    <row r="268" spans="2:6" x14ac:dyDescent="0.2">
      <c r="B268" s="779"/>
      <c r="C268" s="779"/>
      <c r="D268" s="779"/>
      <c r="E268" s="779"/>
      <c r="F268" s="779"/>
    </row>
    <row r="269" spans="2:6" x14ac:dyDescent="0.2">
      <c r="B269" s="779"/>
      <c r="C269" s="779"/>
      <c r="D269" s="779"/>
      <c r="E269" s="779"/>
      <c r="F269" s="779"/>
    </row>
    <row r="270" spans="2:6" x14ac:dyDescent="0.2">
      <c r="B270" s="779"/>
      <c r="C270" s="779"/>
      <c r="D270" s="779"/>
      <c r="E270" s="779"/>
      <c r="F270" s="779"/>
    </row>
    <row r="271" spans="2:6" x14ac:dyDescent="0.2">
      <c r="B271" s="779"/>
      <c r="C271" s="779"/>
      <c r="D271" s="779"/>
      <c r="E271" s="779"/>
      <c r="F271" s="779"/>
    </row>
    <row r="272" spans="2:6" x14ac:dyDescent="0.2">
      <c r="B272" s="779"/>
      <c r="C272" s="779"/>
      <c r="D272" s="779"/>
      <c r="E272" s="779"/>
      <c r="F272" s="779"/>
    </row>
    <row r="273" spans="2:6" x14ac:dyDescent="0.2">
      <c r="B273" s="779"/>
      <c r="C273" s="779"/>
      <c r="D273" s="779"/>
      <c r="E273" s="779"/>
      <c r="F273" s="779"/>
    </row>
    <row r="274" spans="2:6" x14ac:dyDescent="0.2">
      <c r="B274" s="779"/>
      <c r="C274" s="779"/>
      <c r="D274" s="779"/>
      <c r="E274" s="779"/>
      <c r="F274" s="779"/>
    </row>
    <row r="275" spans="2:6" x14ac:dyDescent="0.2">
      <c r="B275" s="779"/>
      <c r="C275" s="779"/>
      <c r="D275" s="779"/>
      <c r="E275" s="779"/>
      <c r="F275" s="779"/>
    </row>
    <row r="276" spans="2:6" x14ac:dyDescent="0.2">
      <c r="B276" s="779"/>
      <c r="C276" s="779"/>
      <c r="D276" s="779"/>
      <c r="E276" s="779"/>
      <c r="F276" s="779"/>
    </row>
    <row r="277" spans="2:6" x14ac:dyDescent="0.2">
      <c r="B277" s="779"/>
      <c r="C277" s="779"/>
      <c r="D277" s="779"/>
      <c r="E277" s="779"/>
      <c r="F277" s="779"/>
    </row>
    <row r="278" spans="2:6" x14ac:dyDescent="0.2">
      <c r="B278" s="779"/>
      <c r="C278" s="779"/>
      <c r="D278" s="779"/>
      <c r="E278" s="779"/>
      <c r="F278" s="779"/>
    </row>
    <row r="279" spans="2:6" x14ac:dyDescent="0.2">
      <c r="B279" s="779"/>
      <c r="C279" s="779"/>
      <c r="D279" s="779"/>
      <c r="E279" s="779"/>
      <c r="F279" s="779"/>
    </row>
    <row r="280" spans="2:6" x14ac:dyDescent="0.2">
      <c r="B280" s="779"/>
      <c r="C280" s="779"/>
      <c r="D280" s="779"/>
      <c r="E280" s="779"/>
      <c r="F280" s="779"/>
    </row>
    <row r="281" spans="2:6" x14ac:dyDescent="0.2">
      <c r="B281" s="779"/>
      <c r="C281" s="779"/>
      <c r="D281" s="779"/>
      <c r="E281" s="779"/>
      <c r="F281" s="779"/>
    </row>
    <row r="282" spans="2:6" x14ac:dyDescent="0.2">
      <c r="B282" s="779"/>
      <c r="C282" s="779"/>
      <c r="D282" s="779"/>
      <c r="E282" s="779"/>
      <c r="F282" s="779"/>
    </row>
    <row r="283" spans="2:6" x14ac:dyDescent="0.2">
      <c r="B283" s="779"/>
      <c r="C283" s="779"/>
      <c r="D283" s="779"/>
      <c r="E283" s="779"/>
      <c r="F283" s="779"/>
    </row>
    <row r="284" spans="2:6" x14ac:dyDescent="0.2">
      <c r="B284" s="779"/>
      <c r="C284" s="779"/>
      <c r="D284" s="779"/>
      <c r="E284" s="779"/>
      <c r="F284" s="779"/>
    </row>
    <row r="285" spans="2:6" x14ac:dyDescent="0.2">
      <c r="B285" s="779"/>
      <c r="C285" s="779"/>
      <c r="D285" s="779"/>
      <c r="E285" s="779"/>
      <c r="F285" s="779"/>
    </row>
    <row r="286" spans="2:6" x14ac:dyDescent="0.2">
      <c r="B286" s="779"/>
      <c r="C286" s="779"/>
      <c r="D286" s="779"/>
      <c r="E286" s="779"/>
      <c r="F286" s="779"/>
    </row>
    <row r="287" spans="2:6" x14ac:dyDescent="0.2">
      <c r="B287" s="779"/>
      <c r="C287" s="779"/>
      <c r="D287" s="779"/>
      <c r="E287" s="779"/>
      <c r="F287" s="779"/>
    </row>
    <row r="288" spans="2:6" x14ac:dyDescent="0.2">
      <c r="B288" s="779"/>
      <c r="C288" s="779"/>
      <c r="D288" s="779"/>
      <c r="E288" s="779"/>
      <c r="F288" s="779"/>
    </row>
    <row r="289" spans="2:6" x14ac:dyDescent="0.2">
      <c r="B289" s="779"/>
      <c r="C289" s="779"/>
      <c r="D289" s="779"/>
      <c r="E289" s="779"/>
      <c r="F289" s="779"/>
    </row>
    <row r="290" spans="2:6" x14ac:dyDescent="0.2">
      <c r="B290" s="779"/>
      <c r="C290" s="779"/>
      <c r="D290" s="779"/>
      <c r="E290" s="779"/>
      <c r="F290" s="779"/>
    </row>
    <row r="291" spans="2:6" x14ac:dyDescent="0.2">
      <c r="B291" s="779"/>
      <c r="C291" s="779"/>
      <c r="D291" s="779"/>
      <c r="E291" s="779"/>
      <c r="F291" s="779"/>
    </row>
    <row r="292" spans="2:6" x14ac:dyDescent="0.2">
      <c r="B292" s="779"/>
      <c r="C292" s="779"/>
      <c r="D292" s="779"/>
      <c r="E292" s="779"/>
      <c r="F292" s="779"/>
    </row>
    <row r="293" spans="2:6" x14ac:dyDescent="0.2">
      <c r="B293" s="779"/>
      <c r="C293" s="779"/>
      <c r="D293" s="779"/>
      <c r="E293" s="779"/>
      <c r="F293" s="779"/>
    </row>
    <row r="294" spans="2:6" x14ac:dyDescent="0.2">
      <c r="B294" s="779"/>
      <c r="C294" s="779"/>
      <c r="D294" s="779"/>
      <c r="E294" s="779"/>
      <c r="F294" s="779"/>
    </row>
    <row r="295" spans="2:6" x14ac:dyDescent="0.2">
      <c r="B295" s="779"/>
      <c r="C295" s="779"/>
      <c r="D295" s="779"/>
      <c r="E295" s="779"/>
      <c r="F295" s="779"/>
    </row>
    <row r="296" spans="2:6" x14ac:dyDescent="0.2">
      <c r="B296" s="779"/>
      <c r="C296" s="779"/>
      <c r="D296" s="779"/>
      <c r="E296" s="779"/>
      <c r="F296" s="779"/>
    </row>
    <row r="297" spans="2:6" x14ac:dyDescent="0.2">
      <c r="B297" s="779"/>
      <c r="C297" s="779"/>
      <c r="D297" s="779"/>
      <c r="E297" s="779"/>
      <c r="F297" s="779"/>
    </row>
    <row r="298" spans="2:6" x14ac:dyDescent="0.2">
      <c r="B298" s="779"/>
      <c r="C298" s="779"/>
      <c r="D298" s="779"/>
      <c r="E298" s="779"/>
      <c r="F298" s="779"/>
    </row>
    <row r="299" spans="2:6" x14ac:dyDescent="0.2">
      <c r="B299" s="779"/>
      <c r="C299" s="779"/>
      <c r="D299" s="779"/>
      <c r="E299" s="779"/>
      <c r="F299" s="779"/>
    </row>
    <row r="300" spans="2:6" x14ac:dyDescent="0.2">
      <c r="B300" s="779"/>
      <c r="C300" s="779"/>
      <c r="D300" s="779"/>
      <c r="E300" s="779"/>
      <c r="F300" s="779"/>
    </row>
    <row r="301" spans="2:6" x14ac:dyDescent="0.2">
      <c r="B301" s="779"/>
      <c r="C301" s="779"/>
      <c r="D301" s="779"/>
      <c r="E301" s="779"/>
      <c r="F301" s="779"/>
    </row>
    <row r="302" spans="2:6" x14ac:dyDescent="0.2">
      <c r="B302" s="779"/>
      <c r="C302" s="779"/>
      <c r="D302" s="779"/>
      <c r="E302" s="779"/>
      <c r="F302" s="779"/>
    </row>
    <row r="303" spans="2:6" x14ac:dyDescent="0.2">
      <c r="B303" s="779"/>
      <c r="C303" s="779"/>
      <c r="D303" s="779"/>
      <c r="E303" s="779"/>
      <c r="F303" s="779"/>
    </row>
    <row r="304" spans="2:6" x14ac:dyDescent="0.2">
      <c r="B304" s="779"/>
      <c r="C304" s="779"/>
      <c r="D304" s="779"/>
      <c r="E304" s="779"/>
      <c r="F304" s="779"/>
    </row>
    <row r="305" spans="2:6" x14ac:dyDescent="0.2">
      <c r="B305" s="779"/>
      <c r="C305" s="779"/>
      <c r="D305" s="779"/>
      <c r="E305" s="779"/>
      <c r="F305" s="779"/>
    </row>
    <row r="306" spans="2:6" x14ac:dyDescent="0.2">
      <c r="B306" s="779"/>
      <c r="C306" s="779"/>
      <c r="D306" s="779"/>
      <c r="E306" s="779"/>
      <c r="F306" s="779"/>
    </row>
    <row r="307" spans="2:6" x14ac:dyDescent="0.2">
      <c r="B307" s="779"/>
      <c r="C307" s="779"/>
      <c r="D307" s="779"/>
      <c r="E307" s="779"/>
      <c r="F307" s="779"/>
    </row>
    <row r="308" spans="2:6" x14ac:dyDescent="0.2">
      <c r="B308" s="779"/>
      <c r="C308" s="779"/>
      <c r="D308" s="779"/>
      <c r="E308" s="779"/>
      <c r="F308" s="779"/>
    </row>
    <row r="309" spans="2:6" x14ac:dyDescent="0.2">
      <c r="B309" s="779"/>
      <c r="C309" s="779"/>
      <c r="D309" s="779"/>
      <c r="E309" s="779"/>
      <c r="F309" s="779"/>
    </row>
    <row r="310" spans="2:6" x14ac:dyDescent="0.2">
      <c r="B310" s="779"/>
      <c r="C310" s="779"/>
      <c r="D310" s="779"/>
      <c r="E310" s="779"/>
      <c r="F310" s="779"/>
    </row>
    <row r="311" spans="2:6" x14ac:dyDescent="0.2">
      <c r="B311" s="779"/>
      <c r="C311" s="779"/>
      <c r="D311" s="779"/>
      <c r="E311" s="779"/>
      <c r="F311" s="779"/>
    </row>
    <row r="312" spans="2:6" x14ac:dyDescent="0.2">
      <c r="B312" s="779"/>
      <c r="C312" s="779"/>
      <c r="D312" s="779"/>
      <c r="E312" s="779"/>
      <c r="F312" s="779"/>
    </row>
    <row r="313" spans="2:6" x14ac:dyDescent="0.2">
      <c r="B313" s="779"/>
      <c r="C313" s="779"/>
      <c r="D313" s="779"/>
      <c r="E313" s="779"/>
      <c r="F313" s="779"/>
    </row>
    <row r="314" spans="2:6" x14ac:dyDescent="0.2">
      <c r="B314" s="779"/>
      <c r="C314" s="779"/>
      <c r="D314" s="779"/>
      <c r="E314" s="779"/>
      <c r="F314" s="779"/>
    </row>
    <row r="315" spans="2:6" x14ac:dyDescent="0.2">
      <c r="B315" s="779"/>
      <c r="C315" s="779"/>
      <c r="D315" s="779"/>
      <c r="E315" s="779"/>
      <c r="F315" s="779"/>
    </row>
    <row r="316" spans="2:6" x14ac:dyDescent="0.2">
      <c r="B316" s="779"/>
      <c r="C316" s="779"/>
      <c r="D316" s="779"/>
      <c r="E316" s="779"/>
      <c r="F316" s="779"/>
    </row>
    <row r="317" spans="2:6" x14ac:dyDescent="0.2">
      <c r="B317" s="779"/>
      <c r="C317" s="779"/>
      <c r="D317" s="779"/>
      <c r="E317" s="779"/>
      <c r="F317" s="779"/>
    </row>
    <row r="318" spans="2:6" x14ac:dyDescent="0.2">
      <c r="B318" s="779"/>
      <c r="C318" s="779"/>
      <c r="D318" s="779"/>
      <c r="E318" s="779"/>
      <c r="F318" s="779"/>
    </row>
    <row r="319" spans="2:6" x14ac:dyDescent="0.2">
      <c r="B319" s="779"/>
      <c r="C319" s="779"/>
      <c r="D319" s="779"/>
      <c r="E319" s="779"/>
      <c r="F319" s="779"/>
    </row>
    <row r="320" spans="2:6" x14ac:dyDescent="0.2">
      <c r="B320" s="779"/>
      <c r="C320" s="779"/>
      <c r="D320" s="779"/>
      <c r="E320" s="779"/>
      <c r="F320" s="779"/>
    </row>
    <row r="321" spans="2:6" x14ac:dyDescent="0.2">
      <c r="B321" s="779"/>
      <c r="C321" s="779"/>
      <c r="D321" s="779"/>
      <c r="E321" s="779"/>
      <c r="F321" s="779"/>
    </row>
    <row r="322" spans="2:6" x14ac:dyDescent="0.2">
      <c r="B322" s="779"/>
      <c r="C322" s="779"/>
      <c r="D322" s="779"/>
      <c r="E322" s="779"/>
      <c r="F322" s="779"/>
    </row>
    <row r="323" spans="2:6" x14ac:dyDescent="0.2">
      <c r="B323" s="779"/>
      <c r="C323" s="779"/>
      <c r="D323" s="779"/>
      <c r="E323" s="779"/>
      <c r="F323" s="779"/>
    </row>
    <row r="324" spans="2:6" x14ac:dyDescent="0.2">
      <c r="B324" s="779"/>
      <c r="C324" s="779"/>
      <c r="D324" s="779"/>
      <c r="E324" s="779"/>
      <c r="F324" s="779"/>
    </row>
    <row r="325" spans="2:6" x14ac:dyDescent="0.2">
      <c r="B325" s="779"/>
      <c r="C325" s="779"/>
      <c r="D325" s="779"/>
      <c r="E325" s="779"/>
      <c r="F325" s="779"/>
    </row>
    <row r="326" spans="2:6" x14ac:dyDescent="0.2">
      <c r="B326" s="779"/>
      <c r="C326" s="779"/>
      <c r="D326" s="779"/>
      <c r="E326" s="779"/>
      <c r="F326" s="779"/>
    </row>
    <row r="327" spans="2:6" x14ac:dyDescent="0.2">
      <c r="B327" s="779"/>
      <c r="C327" s="779"/>
      <c r="D327" s="779"/>
      <c r="E327" s="779"/>
      <c r="F327" s="779"/>
    </row>
    <row r="328" spans="2:6" x14ac:dyDescent="0.2">
      <c r="B328" s="779"/>
      <c r="C328" s="779"/>
      <c r="D328" s="779"/>
      <c r="E328" s="779"/>
      <c r="F328" s="779"/>
    </row>
    <row r="329" spans="2:6" x14ac:dyDescent="0.2">
      <c r="B329" s="779"/>
      <c r="C329" s="779"/>
      <c r="D329" s="779"/>
      <c r="E329" s="779"/>
      <c r="F329" s="779"/>
    </row>
    <row r="330" spans="2:6" x14ac:dyDescent="0.2">
      <c r="B330" s="779"/>
      <c r="C330" s="779"/>
      <c r="D330" s="779"/>
      <c r="E330" s="779"/>
      <c r="F330" s="779"/>
    </row>
    <row r="331" spans="2:6" x14ac:dyDescent="0.2">
      <c r="B331" s="779"/>
      <c r="C331" s="779"/>
      <c r="D331" s="779"/>
      <c r="E331" s="779"/>
      <c r="F331" s="779"/>
    </row>
    <row r="332" spans="2:6" x14ac:dyDescent="0.2">
      <c r="B332" s="779"/>
      <c r="C332" s="779"/>
      <c r="D332" s="779"/>
      <c r="E332" s="779"/>
      <c r="F332" s="779"/>
    </row>
    <row r="333" spans="2:6" x14ac:dyDescent="0.2">
      <c r="B333" s="779"/>
      <c r="C333" s="779"/>
      <c r="D333" s="779"/>
      <c r="E333" s="779"/>
      <c r="F333" s="779"/>
    </row>
    <row r="334" spans="2:6" x14ac:dyDescent="0.2">
      <c r="B334" s="779"/>
      <c r="C334" s="779"/>
      <c r="D334" s="779"/>
      <c r="E334" s="779"/>
      <c r="F334" s="779"/>
    </row>
    <row r="335" spans="2:6" x14ac:dyDescent="0.2">
      <c r="B335" s="779"/>
      <c r="C335" s="779"/>
      <c r="D335" s="779"/>
      <c r="E335" s="779"/>
      <c r="F335" s="779"/>
    </row>
    <row r="336" spans="2:6" x14ac:dyDescent="0.2">
      <c r="B336" s="779"/>
      <c r="C336" s="779"/>
      <c r="D336" s="779"/>
      <c r="E336" s="779"/>
      <c r="F336" s="779"/>
    </row>
    <row r="337" spans="2:6" x14ac:dyDescent="0.2">
      <c r="B337" s="779"/>
      <c r="C337" s="779"/>
      <c r="D337" s="779"/>
      <c r="E337" s="779"/>
      <c r="F337" s="779"/>
    </row>
    <row r="338" spans="2:6" x14ac:dyDescent="0.2">
      <c r="B338" s="779"/>
      <c r="C338" s="779"/>
      <c r="D338" s="779"/>
      <c r="E338" s="779"/>
      <c r="F338" s="779"/>
    </row>
    <row r="339" spans="2:6" x14ac:dyDescent="0.2">
      <c r="B339" s="779"/>
      <c r="C339" s="779"/>
      <c r="D339" s="779"/>
      <c r="E339" s="779"/>
      <c r="F339" s="779"/>
    </row>
    <row r="340" spans="2:6" x14ac:dyDescent="0.2">
      <c r="B340" s="779"/>
      <c r="C340" s="779"/>
      <c r="D340" s="779"/>
      <c r="E340" s="779"/>
      <c r="F340" s="779"/>
    </row>
    <row r="341" spans="2:6" x14ac:dyDescent="0.2">
      <c r="B341" s="779"/>
      <c r="C341" s="779"/>
      <c r="D341" s="779"/>
      <c r="E341" s="779"/>
      <c r="F341" s="779"/>
    </row>
    <row r="342" spans="2:6" x14ac:dyDescent="0.2">
      <c r="B342" s="779"/>
      <c r="C342" s="779"/>
      <c r="D342" s="779"/>
      <c r="E342" s="779"/>
      <c r="F342" s="779"/>
    </row>
    <row r="343" spans="2:6" x14ac:dyDescent="0.2">
      <c r="B343" s="779"/>
      <c r="C343" s="779"/>
      <c r="D343" s="779"/>
      <c r="E343" s="779"/>
      <c r="F343" s="779"/>
    </row>
    <row r="344" spans="2:6" x14ac:dyDescent="0.2">
      <c r="B344" s="779"/>
      <c r="C344" s="779"/>
      <c r="D344" s="779"/>
      <c r="E344" s="779"/>
      <c r="F344" s="779"/>
    </row>
    <row r="345" spans="2:6" x14ac:dyDescent="0.2">
      <c r="B345" s="779"/>
      <c r="C345" s="779"/>
      <c r="D345" s="779"/>
      <c r="E345" s="779"/>
      <c r="F345" s="779"/>
    </row>
    <row r="346" spans="2:6" x14ac:dyDescent="0.2">
      <c r="B346" s="779"/>
      <c r="C346" s="779"/>
      <c r="D346" s="779"/>
      <c r="E346" s="779"/>
      <c r="F346" s="779"/>
    </row>
    <row r="347" spans="2:6" x14ac:dyDescent="0.2">
      <c r="B347" s="779"/>
      <c r="C347" s="779"/>
      <c r="D347" s="779"/>
      <c r="E347" s="779"/>
      <c r="F347" s="779"/>
    </row>
    <row r="348" spans="2:6" x14ac:dyDescent="0.2">
      <c r="B348" s="779"/>
      <c r="C348" s="779"/>
      <c r="D348" s="779"/>
      <c r="E348" s="779"/>
      <c r="F348" s="779"/>
    </row>
    <row r="349" spans="2:6" x14ac:dyDescent="0.2">
      <c r="B349" s="779"/>
      <c r="C349" s="779"/>
      <c r="D349" s="779"/>
      <c r="E349" s="779"/>
      <c r="F349" s="779"/>
    </row>
    <row r="350" spans="2:6" x14ac:dyDescent="0.2">
      <c r="B350" s="779"/>
      <c r="C350" s="779"/>
      <c r="D350" s="779"/>
      <c r="E350" s="779"/>
      <c r="F350" s="779"/>
    </row>
    <row r="351" spans="2:6" x14ac:dyDescent="0.2">
      <c r="B351" s="779"/>
      <c r="C351" s="779"/>
      <c r="D351" s="779"/>
      <c r="E351" s="779"/>
      <c r="F351" s="779"/>
    </row>
    <row r="352" spans="2:6" x14ac:dyDescent="0.2">
      <c r="B352" s="779"/>
      <c r="C352" s="779"/>
      <c r="D352" s="779"/>
      <c r="E352" s="779"/>
      <c r="F352" s="779"/>
    </row>
    <row r="353" spans="2:6" x14ac:dyDescent="0.2">
      <c r="B353" s="779"/>
      <c r="C353" s="779"/>
      <c r="D353" s="779"/>
      <c r="E353" s="779"/>
      <c r="F353" s="779"/>
    </row>
    <row r="354" spans="2:6" x14ac:dyDescent="0.2">
      <c r="B354" s="779"/>
      <c r="C354" s="779"/>
      <c r="D354" s="779"/>
      <c r="E354" s="779"/>
      <c r="F354" s="779"/>
    </row>
    <row r="355" spans="2:6" x14ac:dyDescent="0.2">
      <c r="B355" s="779"/>
      <c r="C355" s="779"/>
      <c r="D355" s="779"/>
      <c r="E355" s="779"/>
      <c r="F355" s="779"/>
    </row>
    <row r="356" spans="2:6" x14ac:dyDescent="0.2">
      <c r="B356" s="779"/>
      <c r="C356" s="779"/>
      <c r="D356" s="779"/>
      <c r="E356" s="779"/>
      <c r="F356" s="779"/>
    </row>
    <row r="357" spans="2:6" x14ac:dyDescent="0.2">
      <c r="B357" s="779"/>
      <c r="C357" s="779"/>
      <c r="D357" s="779"/>
      <c r="E357" s="779"/>
      <c r="F357" s="779"/>
    </row>
    <row r="358" spans="2:6" x14ac:dyDescent="0.2">
      <c r="B358" s="779"/>
      <c r="C358" s="779"/>
      <c r="D358" s="779"/>
      <c r="E358" s="779"/>
      <c r="F358" s="779"/>
    </row>
    <row r="359" spans="2:6" x14ac:dyDescent="0.2">
      <c r="B359" s="779"/>
      <c r="C359" s="779"/>
      <c r="D359" s="779"/>
      <c r="E359" s="779"/>
      <c r="F359" s="779"/>
    </row>
    <row r="360" spans="2:6" x14ac:dyDescent="0.2">
      <c r="B360" s="779"/>
      <c r="C360" s="779"/>
      <c r="D360" s="779"/>
      <c r="E360" s="779"/>
      <c r="F360" s="779"/>
    </row>
    <row r="361" spans="2:6" x14ac:dyDescent="0.2">
      <c r="B361" s="779"/>
      <c r="C361" s="779"/>
      <c r="D361" s="779"/>
      <c r="E361" s="779"/>
      <c r="F361" s="779"/>
    </row>
    <row r="362" spans="2:6" x14ac:dyDescent="0.2">
      <c r="B362" s="779"/>
      <c r="C362" s="779"/>
      <c r="D362" s="779"/>
      <c r="E362" s="779"/>
      <c r="F362" s="779"/>
    </row>
    <row r="363" spans="2:6" x14ac:dyDescent="0.2">
      <c r="B363" s="779"/>
      <c r="C363" s="779"/>
      <c r="D363" s="779"/>
      <c r="E363" s="779"/>
      <c r="F363" s="779"/>
    </row>
    <row r="364" spans="2:6" x14ac:dyDescent="0.2">
      <c r="B364" s="779"/>
      <c r="C364" s="779"/>
      <c r="D364" s="779"/>
      <c r="E364" s="779"/>
      <c r="F364" s="779"/>
    </row>
    <row r="365" spans="2:6" x14ac:dyDescent="0.2">
      <c r="B365" s="779"/>
      <c r="C365" s="779"/>
      <c r="D365" s="779"/>
      <c r="E365" s="779"/>
      <c r="F365" s="779"/>
    </row>
    <row r="366" spans="2:6" x14ac:dyDescent="0.2">
      <c r="B366" s="779"/>
      <c r="C366" s="779"/>
      <c r="D366" s="779"/>
      <c r="E366" s="779"/>
      <c r="F366" s="779"/>
    </row>
    <row r="367" spans="2:6" x14ac:dyDescent="0.2">
      <c r="B367" s="779"/>
      <c r="C367" s="779"/>
      <c r="D367" s="779"/>
      <c r="E367" s="779"/>
      <c r="F367" s="779"/>
    </row>
    <row r="368" spans="2:6" x14ac:dyDescent="0.2">
      <c r="B368" s="779"/>
      <c r="C368" s="779"/>
      <c r="D368" s="779"/>
      <c r="E368" s="779"/>
      <c r="F368" s="779"/>
    </row>
    <row r="369" spans="2:6" x14ac:dyDescent="0.2">
      <c r="B369" s="779"/>
      <c r="C369" s="779"/>
      <c r="D369" s="779"/>
      <c r="E369" s="779"/>
      <c r="F369" s="779"/>
    </row>
    <row r="370" spans="2:6" x14ac:dyDescent="0.2">
      <c r="B370" s="779"/>
      <c r="C370" s="779"/>
      <c r="D370" s="779"/>
      <c r="E370" s="779"/>
      <c r="F370" s="779"/>
    </row>
    <row r="371" spans="2:6" x14ac:dyDescent="0.2">
      <c r="B371" s="779"/>
      <c r="C371" s="779"/>
      <c r="D371" s="779"/>
      <c r="E371" s="779"/>
      <c r="F371" s="779"/>
    </row>
    <row r="372" spans="2:6" x14ac:dyDescent="0.2">
      <c r="B372" s="779"/>
      <c r="C372" s="779"/>
      <c r="D372" s="779"/>
      <c r="E372" s="779"/>
      <c r="F372" s="779"/>
    </row>
    <row r="373" spans="2:6" x14ac:dyDescent="0.2">
      <c r="B373" s="779"/>
      <c r="C373" s="779"/>
      <c r="D373" s="779"/>
      <c r="E373" s="779"/>
      <c r="F373" s="779"/>
    </row>
    <row r="374" spans="2:6" x14ac:dyDescent="0.2">
      <c r="B374" s="779"/>
      <c r="C374" s="779"/>
      <c r="D374" s="779"/>
      <c r="E374" s="779"/>
      <c r="F374" s="779"/>
    </row>
    <row r="375" spans="2:6" x14ac:dyDescent="0.2">
      <c r="B375" s="779"/>
      <c r="C375" s="779"/>
      <c r="D375" s="779"/>
      <c r="E375" s="779"/>
      <c r="F375" s="779"/>
    </row>
    <row r="376" spans="2:6" x14ac:dyDescent="0.2">
      <c r="B376" s="779"/>
      <c r="C376" s="779"/>
      <c r="D376" s="779"/>
      <c r="E376" s="779"/>
      <c r="F376" s="779"/>
    </row>
    <row r="377" spans="2:6" x14ac:dyDescent="0.2">
      <c r="B377" s="779"/>
      <c r="C377" s="779"/>
      <c r="D377" s="779"/>
      <c r="E377" s="779"/>
      <c r="F377" s="779"/>
    </row>
    <row r="378" spans="2:6" x14ac:dyDescent="0.2">
      <c r="B378" s="779"/>
      <c r="C378" s="779"/>
      <c r="D378" s="779"/>
      <c r="E378" s="779"/>
      <c r="F378" s="779"/>
    </row>
    <row r="379" spans="2:6" x14ac:dyDescent="0.2">
      <c r="B379" s="779"/>
      <c r="C379" s="779"/>
      <c r="D379" s="779"/>
      <c r="E379" s="779"/>
      <c r="F379" s="779"/>
    </row>
    <row r="380" spans="2:6" x14ac:dyDescent="0.2">
      <c r="B380" s="779"/>
      <c r="C380" s="779"/>
      <c r="D380" s="779"/>
      <c r="E380" s="779"/>
      <c r="F380" s="779"/>
    </row>
    <row r="381" spans="2:6" x14ac:dyDescent="0.2">
      <c r="B381" s="779"/>
      <c r="C381" s="779"/>
      <c r="D381" s="779"/>
      <c r="E381" s="779"/>
      <c r="F381" s="779"/>
    </row>
    <row r="382" spans="2:6" x14ac:dyDescent="0.2">
      <c r="B382" s="779"/>
      <c r="C382" s="779"/>
      <c r="D382" s="779"/>
      <c r="E382" s="779"/>
      <c r="F382" s="779"/>
    </row>
    <row r="383" spans="2:6" x14ac:dyDescent="0.2">
      <c r="B383" s="779"/>
      <c r="C383" s="779"/>
      <c r="D383" s="779"/>
      <c r="E383" s="779"/>
      <c r="F383" s="779"/>
    </row>
    <row r="384" spans="2:6" x14ac:dyDescent="0.2">
      <c r="B384" s="779"/>
      <c r="C384" s="779"/>
      <c r="D384" s="779"/>
      <c r="E384" s="779"/>
      <c r="F384" s="779"/>
    </row>
    <row r="385" spans="2:6" x14ac:dyDescent="0.2">
      <c r="B385" s="779"/>
      <c r="C385" s="779"/>
      <c r="D385" s="779"/>
      <c r="E385" s="779"/>
      <c r="F385" s="779"/>
    </row>
    <row r="386" spans="2:6" x14ac:dyDescent="0.2">
      <c r="B386" s="779"/>
      <c r="C386" s="779"/>
      <c r="D386" s="779"/>
      <c r="E386" s="779"/>
      <c r="F386" s="779"/>
    </row>
    <row r="387" spans="2:6" x14ac:dyDescent="0.2">
      <c r="B387" s="779"/>
      <c r="C387" s="779"/>
      <c r="D387" s="779"/>
      <c r="E387" s="779"/>
      <c r="F387" s="779"/>
    </row>
    <row r="388" spans="2:6" x14ac:dyDescent="0.2">
      <c r="B388" s="779"/>
      <c r="C388" s="779"/>
      <c r="D388" s="779"/>
      <c r="E388" s="779"/>
      <c r="F388" s="779"/>
    </row>
    <row r="389" spans="2:6" x14ac:dyDescent="0.2">
      <c r="B389" s="779"/>
      <c r="C389" s="779"/>
      <c r="D389" s="779"/>
      <c r="E389" s="779"/>
      <c r="F389" s="779"/>
    </row>
    <row r="390" spans="2:6" x14ac:dyDescent="0.2">
      <c r="B390" s="779"/>
      <c r="C390" s="779"/>
      <c r="D390" s="779"/>
      <c r="E390" s="779"/>
      <c r="F390" s="779"/>
    </row>
    <row r="391" spans="2:6" x14ac:dyDescent="0.2">
      <c r="B391" s="779"/>
      <c r="C391" s="779"/>
      <c r="D391" s="779"/>
      <c r="E391" s="779"/>
      <c r="F391" s="779"/>
    </row>
    <row r="392" spans="2:6" x14ac:dyDescent="0.2">
      <c r="B392" s="779"/>
      <c r="C392" s="779"/>
      <c r="D392" s="779"/>
      <c r="E392" s="779"/>
      <c r="F392" s="779"/>
    </row>
    <row r="393" spans="2:6" x14ac:dyDescent="0.2">
      <c r="B393" s="779"/>
      <c r="C393" s="779"/>
      <c r="D393" s="779"/>
      <c r="E393" s="779"/>
      <c r="F393" s="779"/>
    </row>
    <row r="394" spans="2:6" x14ac:dyDescent="0.2">
      <c r="B394" s="779"/>
      <c r="C394" s="779"/>
      <c r="D394" s="779"/>
      <c r="E394" s="779"/>
      <c r="F394" s="779"/>
    </row>
    <row r="395" spans="2:6" x14ac:dyDescent="0.2">
      <c r="B395" s="779"/>
      <c r="C395" s="779"/>
      <c r="D395" s="779"/>
      <c r="E395" s="779"/>
      <c r="F395" s="779"/>
    </row>
    <row r="396" spans="2:6" x14ac:dyDescent="0.2">
      <c r="B396" s="779"/>
      <c r="C396" s="779"/>
      <c r="D396" s="779"/>
      <c r="E396" s="779"/>
      <c r="F396" s="779"/>
    </row>
    <row r="397" spans="2:6" x14ac:dyDescent="0.2">
      <c r="B397" s="779"/>
      <c r="C397" s="779"/>
      <c r="D397" s="779"/>
      <c r="E397" s="779"/>
      <c r="F397" s="779"/>
    </row>
    <row r="398" spans="2:6" x14ac:dyDescent="0.2">
      <c r="B398" s="779"/>
      <c r="C398" s="779"/>
      <c r="D398" s="779"/>
      <c r="E398" s="779"/>
      <c r="F398" s="779"/>
    </row>
    <row r="399" spans="2:6" x14ac:dyDescent="0.2">
      <c r="B399" s="779"/>
      <c r="C399" s="779"/>
      <c r="D399" s="779"/>
      <c r="E399" s="779"/>
      <c r="F399" s="779"/>
    </row>
    <row r="400" spans="2:6" x14ac:dyDescent="0.2">
      <c r="B400" s="779"/>
      <c r="C400" s="779"/>
      <c r="D400" s="779"/>
      <c r="E400" s="779"/>
      <c r="F400" s="779"/>
    </row>
    <row r="401" spans="2:6" x14ac:dyDescent="0.2">
      <c r="B401" s="779"/>
      <c r="C401" s="779"/>
      <c r="D401" s="779"/>
      <c r="E401" s="779"/>
      <c r="F401" s="779"/>
    </row>
    <row r="402" spans="2:6" x14ac:dyDescent="0.2">
      <c r="B402" s="779"/>
      <c r="C402" s="779"/>
      <c r="D402" s="779"/>
      <c r="E402" s="779"/>
      <c r="F402" s="779"/>
    </row>
    <row r="403" spans="2:6" x14ac:dyDescent="0.2">
      <c r="B403" s="779"/>
      <c r="C403" s="779"/>
      <c r="D403" s="779"/>
      <c r="E403" s="779"/>
      <c r="F403" s="779"/>
    </row>
    <row r="404" spans="2:6" x14ac:dyDescent="0.2">
      <c r="B404" s="779"/>
      <c r="C404" s="779"/>
      <c r="D404" s="779"/>
      <c r="E404" s="779"/>
      <c r="F404" s="779"/>
    </row>
    <row r="405" spans="2:6" x14ac:dyDescent="0.2">
      <c r="B405" s="779"/>
      <c r="C405" s="779"/>
      <c r="D405" s="779"/>
      <c r="E405" s="779"/>
      <c r="F405" s="779"/>
    </row>
    <row r="406" spans="2:6" x14ac:dyDescent="0.2">
      <c r="B406" s="779"/>
      <c r="C406" s="779"/>
      <c r="D406" s="779"/>
      <c r="E406" s="779"/>
      <c r="F406" s="779"/>
    </row>
    <row r="407" spans="2:6" x14ac:dyDescent="0.2">
      <c r="B407" s="779"/>
      <c r="C407" s="779"/>
      <c r="D407" s="779"/>
      <c r="E407" s="779"/>
      <c r="F407" s="779"/>
    </row>
    <row r="408" spans="2:6" x14ac:dyDescent="0.2">
      <c r="B408" s="779"/>
      <c r="C408" s="779"/>
      <c r="D408" s="779"/>
      <c r="E408" s="779"/>
      <c r="F408" s="779"/>
    </row>
    <row r="409" spans="2:6" x14ac:dyDescent="0.2">
      <c r="B409" s="779"/>
      <c r="C409" s="779"/>
      <c r="D409" s="779"/>
      <c r="E409" s="779"/>
      <c r="F409" s="779"/>
    </row>
    <row r="410" spans="2:6" x14ac:dyDescent="0.2">
      <c r="B410" s="779"/>
      <c r="C410" s="779"/>
      <c r="D410" s="779"/>
      <c r="E410" s="779"/>
      <c r="F410" s="779"/>
    </row>
    <row r="411" spans="2:6" x14ac:dyDescent="0.2">
      <c r="B411" s="779"/>
      <c r="C411" s="779"/>
      <c r="D411" s="779"/>
      <c r="E411" s="779"/>
      <c r="F411" s="779"/>
    </row>
    <row r="412" spans="2:6" x14ac:dyDescent="0.2">
      <c r="B412" s="779"/>
      <c r="C412" s="779"/>
      <c r="D412" s="779"/>
      <c r="E412" s="779"/>
      <c r="F412" s="779"/>
    </row>
    <row r="413" spans="2:6" x14ac:dyDescent="0.2">
      <c r="B413" s="779"/>
      <c r="C413" s="779"/>
      <c r="D413" s="779"/>
      <c r="E413" s="779"/>
      <c r="F413" s="779"/>
    </row>
    <row r="414" spans="2:6" x14ac:dyDescent="0.2">
      <c r="B414" s="779"/>
      <c r="C414" s="779"/>
      <c r="D414" s="779"/>
      <c r="E414" s="779"/>
      <c r="F414" s="779"/>
    </row>
    <row r="415" spans="2:6" x14ac:dyDescent="0.2">
      <c r="B415" s="779"/>
      <c r="C415" s="779"/>
      <c r="D415" s="779"/>
      <c r="E415" s="779"/>
      <c r="F415" s="779"/>
    </row>
    <row r="416" spans="2:6" x14ac:dyDescent="0.2">
      <c r="B416" s="779"/>
      <c r="C416" s="779"/>
      <c r="D416" s="779"/>
      <c r="E416" s="779"/>
      <c r="F416" s="779"/>
    </row>
    <row r="417" spans="2:6" x14ac:dyDescent="0.2">
      <c r="B417" s="779"/>
      <c r="C417" s="779"/>
      <c r="D417" s="779"/>
      <c r="E417" s="779"/>
      <c r="F417" s="779"/>
    </row>
    <row r="418" spans="2:6" x14ac:dyDescent="0.2">
      <c r="B418" s="779"/>
      <c r="C418" s="779"/>
      <c r="D418" s="779"/>
      <c r="E418" s="779"/>
      <c r="F418" s="779"/>
    </row>
    <row r="419" spans="2:6" x14ac:dyDescent="0.2">
      <c r="B419" s="779"/>
      <c r="C419" s="779"/>
      <c r="D419" s="779"/>
      <c r="E419" s="779"/>
      <c r="F419" s="779"/>
    </row>
    <row r="420" spans="2:6" x14ac:dyDescent="0.2">
      <c r="B420" s="779"/>
      <c r="C420" s="779"/>
      <c r="D420" s="779"/>
      <c r="E420" s="779"/>
      <c r="F420" s="779"/>
    </row>
    <row r="421" spans="2:6" x14ac:dyDescent="0.2">
      <c r="B421" s="779"/>
      <c r="C421" s="779"/>
      <c r="D421" s="779"/>
      <c r="E421" s="779"/>
      <c r="F421" s="779"/>
    </row>
    <row r="422" spans="2:6" x14ac:dyDescent="0.2">
      <c r="B422" s="779"/>
      <c r="C422" s="779"/>
      <c r="D422" s="779"/>
      <c r="E422" s="779"/>
      <c r="F422" s="779"/>
    </row>
    <row r="423" spans="2:6" x14ac:dyDescent="0.2">
      <c r="B423" s="779"/>
      <c r="C423" s="779"/>
      <c r="D423" s="779"/>
      <c r="E423" s="779"/>
      <c r="F423" s="779"/>
    </row>
    <row r="424" spans="2:6" x14ac:dyDescent="0.2">
      <c r="B424" s="779"/>
      <c r="C424" s="779"/>
      <c r="D424" s="779"/>
      <c r="E424" s="779"/>
      <c r="F424" s="779"/>
    </row>
    <row r="425" spans="2:6" x14ac:dyDescent="0.2">
      <c r="B425" s="779"/>
      <c r="C425" s="779"/>
      <c r="D425" s="779"/>
      <c r="E425" s="779"/>
      <c r="F425" s="779"/>
    </row>
    <row r="426" spans="2:6" x14ac:dyDescent="0.2">
      <c r="B426" s="779"/>
      <c r="C426" s="779"/>
      <c r="D426" s="779"/>
      <c r="E426" s="779"/>
      <c r="F426" s="779"/>
    </row>
    <row r="427" spans="2:6" x14ac:dyDescent="0.2">
      <c r="B427" s="779"/>
      <c r="C427" s="779"/>
      <c r="D427" s="779"/>
      <c r="E427" s="779"/>
      <c r="F427" s="779"/>
    </row>
    <row r="428" spans="2:6" x14ac:dyDescent="0.2">
      <c r="B428" s="779"/>
      <c r="C428" s="779"/>
      <c r="D428" s="779"/>
      <c r="E428" s="779"/>
      <c r="F428" s="779"/>
    </row>
    <row r="429" spans="2:6" x14ac:dyDescent="0.2">
      <c r="B429" s="779"/>
      <c r="C429" s="779"/>
      <c r="D429" s="779"/>
      <c r="E429" s="779"/>
      <c r="F429" s="779"/>
    </row>
    <row r="430" spans="2:6" x14ac:dyDescent="0.2">
      <c r="B430" s="779"/>
      <c r="C430" s="779"/>
      <c r="D430" s="779"/>
      <c r="E430" s="779"/>
      <c r="F430" s="779"/>
    </row>
    <row r="431" spans="2:6" x14ac:dyDescent="0.2">
      <c r="B431" s="779"/>
      <c r="C431" s="779"/>
      <c r="D431" s="779"/>
      <c r="E431" s="779"/>
      <c r="F431" s="779"/>
    </row>
    <row r="432" spans="2:6" x14ac:dyDescent="0.2">
      <c r="B432" s="779"/>
      <c r="C432" s="779"/>
      <c r="D432" s="779"/>
      <c r="E432" s="779"/>
      <c r="F432" s="779"/>
    </row>
    <row r="433" spans="2:6" x14ac:dyDescent="0.2">
      <c r="B433" s="779"/>
      <c r="C433" s="779"/>
      <c r="D433" s="779"/>
      <c r="E433" s="779"/>
      <c r="F433" s="779"/>
    </row>
    <row r="434" spans="2:6" x14ac:dyDescent="0.2">
      <c r="B434" s="779"/>
      <c r="C434" s="779"/>
      <c r="D434" s="779"/>
      <c r="E434" s="779"/>
      <c r="F434" s="779"/>
    </row>
    <row r="435" spans="2:6" x14ac:dyDescent="0.2">
      <c r="B435" s="779"/>
      <c r="C435" s="779"/>
      <c r="D435" s="779"/>
      <c r="E435" s="779"/>
      <c r="F435" s="779"/>
    </row>
    <row r="436" spans="2:6" x14ac:dyDescent="0.2">
      <c r="B436" s="779"/>
      <c r="C436" s="779"/>
      <c r="D436" s="779"/>
      <c r="E436" s="779"/>
      <c r="F436" s="779"/>
    </row>
    <row r="437" spans="2:6" x14ac:dyDescent="0.2">
      <c r="B437" s="779"/>
      <c r="C437" s="779"/>
      <c r="D437" s="779"/>
      <c r="E437" s="779"/>
      <c r="F437" s="779"/>
    </row>
    <row r="438" spans="2:6" x14ac:dyDescent="0.2">
      <c r="B438" s="779"/>
      <c r="C438" s="779"/>
      <c r="D438" s="779"/>
      <c r="E438" s="779"/>
      <c r="F438" s="779"/>
    </row>
    <row r="439" spans="2:6" x14ac:dyDescent="0.2">
      <c r="B439" s="779"/>
      <c r="C439" s="779"/>
      <c r="D439" s="779"/>
      <c r="E439" s="779"/>
      <c r="F439" s="779"/>
    </row>
    <row r="440" spans="2:6" x14ac:dyDescent="0.2">
      <c r="B440" s="779"/>
      <c r="C440" s="779"/>
      <c r="D440" s="779"/>
      <c r="E440" s="779"/>
      <c r="F440" s="779"/>
    </row>
    <row r="441" spans="2:6" x14ac:dyDescent="0.2">
      <c r="B441" s="779"/>
      <c r="C441" s="779"/>
      <c r="D441" s="779"/>
      <c r="E441" s="779"/>
      <c r="F441" s="779"/>
    </row>
    <row r="442" spans="2:6" x14ac:dyDescent="0.2">
      <c r="B442" s="779"/>
      <c r="C442" s="779"/>
      <c r="D442" s="779"/>
      <c r="E442" s="779"/>
      <c r="F442" s="779"/>
    </row>
    <row r="443" spans="2:6" x14ac:dyDescent="0.2">
      <c r="B443" s="779"/>
      <c r="C443" s="779"/>
      <c r="D443" s="779"/>
      <c r="E443" s="779"/>
      <c r="F443" s="779"/>
    </row>
    <row r="444" spans="2:6" x14ac:dyDescent="0.2">
      <c r="B444" s="779"/>
      <c r="C444" s="779"/>
      <c r="D444" s="779"/>
      <c r="E444" s="779"/>
      <c r="F444" s="779"/>
    </row>
    <row r="445" spans="2:6" x14ac:dyDescent="0.2">
      <c r="B445" s="779"/>
      <c r="C445" s="779"/>
      <c r="D445" s="779"/>
      <c r="E445" s="779"/>
      <c r="F445" s="779"/>
    </row>
    <row r="446" spans="2:6" x14ac:dyDescent="0.2">
      <c r="B446" s="779"/>
      <c r="C446" s="779"/>
      <c r="D446" s="779"/>
      <c r="E446" s="779"/>
      <c r="F446" s="779"/>
    </row>
    <row r="447" spans="2:6" x14ac:dyDescent="0.2">
      <c r="B447" s="779"/>
      <c r="C447" s="779"/>
      <c r="D447" s="779"/>
      <c r="E447" s="779"/>
      <c r="F447" s="779"/>
    </row>
    <row r="448" spans="2:6" x14ac:dyDescent="0.2">
      <c r="B448" s="779"/>
      <c r="C448" s="779"/>
      <c r="D448" s="779"/>
      <c r="E448" s="779"/>
      <c r="F448" s="779"/>
    </row>
    <row r="449" spans="2:6" x14ac:dyDescent="0.2">
      <c r="B449" s="779"/>
      <c r="C449" s="779"/>
      <c r="D449" s="779"/>
      <c r="E449" s="779"/>
      <c r="F449" s="779"/>
    </row>
    <row r="450" spans="2:6" x14ac:dyDescent="0.2">
      <c r="B450" s="779"/>
      <c r="C450" s="779"/>
      <c r="D450" s="779"/>
      <c r="E450" s="779"/>
      <c r="F450" s="779"/>
    </row>
    <row r="451" spans="2:6" x14ac:dyDescent="0.2">
      <c r="B451" s="779"/>
      <c r="C451" s="779"/>
      <c r="D451" s="779"/>
      <c r="E451" s="779"/>
      <c r="F451" s="779"/>
    </row>
    <row r="452" spans="2:6" x14ac:dyDescent="0.2">
      <c r="B452" s="779"/>
      <c r="C452" s="779"/>
      <c r="D452" s="779"/>
      <c r="E452" s="779"/>
      <c r="F452" s="779"/>
    </row>
    <row r="453" spans="2:6" x14ac:dyDescent="0.2">
      <c r="B453" s="779"/>
      <c r="C453" s="779"/>
      <c r="D453" s="779"/>
      <c r="E453" s="779"/>
      <c r="F453" s="779"/>
    </row>
    <row r="454" spans="2:6" x14ac:dyDescent="0.2">
      <c r="B454" s="779"/>
      <c r="C454" s="779"/>
      <c r="D454" s="779"/>
      <c r="E454" s="779"/>
      <c r="F454" s="779"/>
    </row>
    <row r="455" spans="2:6" x14ac:dyDescent="0.2">
      <c r="B455" s="779"/>
      <c r="C455" s="779"/>
      <c r="D455" s="779"/>
      <c r="E455" s="779"/>
      <c r="F455" s="779"/>
    </row>
    <row r="456" spans="2:6" x14ac:dyDescent="0.2">
      <c r="B456" s="779"/>
      <c r="C456" s="779"/>
      <c r="D456" s="779"/>
      <c r="E456" s="779"/>
      <c r="F456" s="779"/>
    </row>
    <row r="457" spans="2:6" x14ac:dyDescent="0.2">
      <c r="B457" s="779"/>
      <c r="C457" s="779"/>
      <c r="D457" s="779"/>
      <c r="E457" s="779"/>
      <c r="F457" s="779"/>
    </row>
    <row r="458" spans="2:6" x14ac:dyDescent="0.2">
      <c r="B458" s="779"/>
      <c r="C458" s="779"/>
      <c r="D458" s="779"/>
      <c r="E458" s="779"/>
      <c r="F458" s="779"/>
    </row>
    <row r="459" spans="2:6" x14ac:dyDescent="0.2">
      <c r="B459" s="779"/>
      <c r="C459" s="779"/>
      <c r="D459" s="779"/>
      <c r="E459" s="779"/>
      <c r="F459" s="779"/>
    </row>
    <row r="460" spans="2:6" x14ac:dyDescent="0.2">
      <c r="B460" s="779"/>
      <c r="C460" s="779"/>
      <c r="D460" s="779"/>
      <c r="E460" s="779"/>
      <c r="F460" s="779"/>
    </row>
    <row r="461" spans="2:6" x14ac:dyDescent="0.2">
      <c r="B461" s="779"/>
      <c r="C461" s="779"/>
      <c r="D461" s="779"/>
      <c r="E461" s="779"/>
      <c r="F461" s="779"/>
    </row>
    <row r="462" spans="2:6" x14ac:dyDescent="0.2">
      <c r="B462" s="779"/>
      <c r="C462" s="779"/>
      <c r="D462" s="779"/>
      <c r="E462" s="779"/>
      <c r="F462" s="779"/>
    </row>
    <row r="463" spans="2:6" x14ac:dyDescent="0.2">
      <c r="B463" s="779"/>
      <c r="C463" s="779"/>
      <c r="D463" s="779"/>
      <c r="E463" s="779"/>
      <c r="F463" s="779"/>
    </row>
    <row r="464" spans="2:6" x14ac:dyDescent="0.2">
      <c r="B464" s="779"/>
      <c r="C464" s="779"/>
      <c r="D464" s="779"/>
      <c r="E464" s="779"/>
      <c r="F464" s="779"/>
    </row>
    <row r="465" spans="2:6" x14ac:dyDescent="0.2">
      <c r="B465" s="779"/>
      <c r="C465" s="779"/>
      <c r="D465" s="779"/>
      <c r="E465" s="779"/>
      <c r="F465" s="779"/>
    </row>
    <row r="466" spans="2:6" x14ac:dyDescent="0.2">
      <c r="B466" s="779"/>
      <c r="C466" s="779"/>
      <c r="D466" s="779"/>
      <c r="E466" s="779"/>
      <c r="F466" s="779"/>
    </row>
    <row r="467" spans="2:6" x14ac:dyDescent="0.2">
      <c r="B467" s="779"/>
      <c r="C467" s="779"/>
      <c r="D467" s="779"/>
      <c r="E467" s="779"/>
      <c r="F467" s="779"/>
    </row>
    <row r="468" spans="2:6" x14ac:dyDescent="0.2">
      <c r="B468" s="779"/>
      <c r="C468" s="779"/>
      <c r="D468" s="779"/>
      <c r="E468" s="779"/>
      <c r="F468" s="779"/>
    </row>
    <row r="469" spans="2:6" x14ac:dyDescent="0.2">
      <c r="B469" s="779"/>
      <c r="C469" s="779"/>
      <c r="D469" s="779"/>
      <c r="E469" s="779"/>
      <c r="F469" s="779"/>
    </row>
    <row r="470" spans="2:6" x14ac:dyDescent="0.2">
      <c r="B470" s="779"/>
      <c r="C470" s="779"/>
      <c r="D470" s="779"/>
      <c r="E470" s="779"/>
      <c r="F470" s="779"/>
    </row>
    <row r="471" spans="2:6" x14ac:dyDescent="0.2">
      <c r="B471" s="779"/>
      <c r="C471" s="779"/>
      <c r="D471" s="779"/>
      <c r="E471" s="779"/>
      <c r="F471" s="779"/>
    </row>
    <row r="472" spans="2:6" x14ac:dyDescent="0.2">
      <c r="B472" s="779"/>
      <c r="C472" s="779"/>
      <c r="D472" s="779"/>
      <c r="E472" s="779"/>
      <c r="F472" s="779"/>
    </row>
    <row r="473" spans="2:6" x14ac:dyDescent="0.2">
      <c r="B473" s="779"/>
      <c r="C473" s="779"/>
      <c r="D473" s="779"/>
      <c r="E473" s="779"/>
      <c r="F473" s="779"/>
    </row>
    <row r="474" spans="2:6" x14ac:dyDescent="0.2">
      <c r="B474" s="779"/>
      <c r="C474" s="779"/>
      <c r="D474" s="779"/>
      <c r="E474" s="779"/>
      <c r="F474" s="779"/>
    </row>
    <row r="475" spans="2:6" x14ac:dyDescent="0.2">
      <c r="B475" s="779"/>
      <c r="C475" s="779"/>
      <c r="D475" s="779"/>
      <c r="E475" s="779"/>
      <c r="F475" s="779"/>
    </row>
    <row r="476" spans="2:6" x14ac:dyDescent="0.2">
      <c r="B476" s="779"/>
      <c r="C476" s="779"/>
      <c r="D476" s="779"/>
      <c r="E476" s="779"/>
      <c r="F476" s="779"/>
    </row>
    <row r="477" spans="2:6" x14ac:dyDescent="0.2">
      <c r="B477" s="779"/>
      <c r="C477" s="779"/>
      <c r="D477" s="779"/>
      <c r="E477" s="779"/>
      <c r="F477" s="779"/>
    </row>
    <row r="478" spans="2:6" x14ac:dyDescent="0.2">
      <c r="B478" s="779"/>
      <c r="C478" s="779"/>
      <c r="D478" s="779"/>
      <c r="E478" s="779"/>
      <c r="F478" s="779"/>
    </row>
    <row r="479" spans="2:6" x14ac:dyDescent="0.2">
      <c r="B479" s="779"/>
      <c r="C479" s="779"/>
      <c r="D479" s="779"/>
      <c r="E479" s="779"/>
      <c r="F479" s="779"/>
    </row>
    <row r="480" spans="2:6" x14ac:dyDescent="0.2">
      <c r="B480" s="779"/>
      <c r="C480" s="779"/>
      <c r="D480" s="779"/>
      <c r="E480" s="779"/>
      <c r="F480" s="779"/>
    </row>
    <row r="481" spans="2:6" x14ac:dyDescent="0.2">
      <c r="B481" s="779"/>
      <c r="C481" s="779"/>
      <c r="D481" s="779"/>
      <c r="E481" s="779"/>
      <c r="F481" s="779"/>
    </row>
    <row r="482" spans="2:6" x14ac:dyDescent="0.2">
      <c r="B482" s="779"/>
      <c r="C482" s="779"/>
      <c r="D482" s="779"/>
      <c r="E482" s="779"/>
      <c r="F482" s="779"/>
    </row>
    <row r="483" spans="2:6" x14ac:dyDescent="0.2">
      <c r="B483" s="779"/>
      <c r="C483" s="779"/>
      <c r="D483" s="779"/>
      <c r="E483" s="779"/>
      <c r="F483" s="779"/>
    </row>
    <row r="484" spans="2:6" x14ac:dyDescent="0.2">
      <c r="B484" s="779"/>
      <c r="C484" s="779"/>
      <c r="D484" s="779"/>
      <c r="E484" s="779"/>
      <c r="F484" s="779"/>
    </row>
    <row r="485" spans="2:6" x14ac:dyDescent="0.2">
      <c r="B485" s="779"/>
      <c r="C485" s="779"/>
      <c r="D485" s="779"/>
      <c r="E485" s="779"/>
      <c r="F485" s="779"/>
    </row>
    <row r="486" spans="2:6" x14ac:dyDescent="0.2">
      <c r="B486" s="779"/>
      <c r="C486" s="779"/>
      <c r="D486" s="779"/>
      <c r="E486" s="779"/>
      <c r="F486" s="779"/>
    </row>
    <row r="487" spans="2:6" x14ac:dyDescent="0.2">
      <c r="B487" s="779"/>
      <c r="C487" s="779"/>
      <c r="D487" s="779"/>
      <c r="E487" s="779"/>
      <c r="F487" s="779"/>
    </row>
    <row r="488" spans="2:6" x14ac:dyDescent="0.2">
      <c r="B488" s="779"/>
      <c r="C488" s="779"/>
      <c r="D488" s="779"/>
      <c r="E488" s="779"/>
      <c r="F488" s="779"/>
    </row>
    <row r="489" spans="2:6" x14ac:dyDescent="0.2">
      <c r="B489" s="779"/>
      <c r="C489" s="779"/>
      <c r="D489" s="779"/>
      <c r="E489" s="779"/>
      <c r="F489" s="779"/>
    </row>
    <row r="490" spans="2:6" x14ac:dyDescent="0.2">
      <c r="B490" s="779"/>
      <c r="C490" s="779"/>
      <c r="D490" s="779"/>
      <c r="E490" s="779"/>
      <c r="F490" s="779"/>
    </row>
    <row r="491" spans="2:6" x14ac:dyDescent="0.2">
      <c r="B491" s="779"/>
      <c r="C491" s="779"/>
      <c r="D491" s="779"/>
      <c r="E491" s="779"/>
      <c r="F491" s="779"/>
    </row>
    <row r="492" spans="2:6" x14ac:dyDescent="0.2">
      <c r="B492" s="779"/>
      <c r="C492" s="779"/>
      <c r="D492" s="779"/>
      <c r="E492" s="779"/>
      <c r="F492" s="779"/>
    </row>
    <row r="493" spans="2:6" x14ac:dyDescent="0.2">
      <c r="B493" s="779"/>
      <c r="C493" s="779"/>
      <c r="D493" s="779"/>
      <c r="E493" s="779"/>
      <c r="F493" s="779"/>
    </row>
    <row r="494" spans="2:6" x14ac:dyDescent="0.2">
      <c r="B494" s="779"/>
      <c r="C494" s="779"/>
      <c r="D494" s="779"/>
      <c r="E494" s="779"/>
      <c r="F494" s="779"/>
    </row>
    <row r="495" spans="2:6" x14ac:dyDescent="0.2">
      <c r="B495" s="779"/>
      <c r="C495" s="779"/>
      <c r="D495" s="779"/>
      <c r="E495" s="779"/>
      <c r="F495" s="779"/>
    </row>
    <row r="496" spans="2:6" x14ac:dyDescent="0.2">
      <c r="B496" s="779"/>
      <c r="C496" s="779"/>
      <c r="D496" s="779"/>
      <c r="E496" s="779"/>
      <c r="F496" s="779"/>
    </row>
    <row r="497" spans="2:6" x14ac:dyDescent="0.2">
      <c r="B497" s="779"/>
      <c r="C497" s="779"/>
      <c r="D497" s="779"/>
      <c r="E497" s="779"/>
      <c r="F497" s="779"/>
    </row>
    <row r="498" spans="2:6" x14ac:dyDescent="0.2">
      <c r="B498" s="779"/>
      <c r="C498" s="779"/>
      <c r="D498" s="779"/>
      <c r="E498" s="779"/>
      <c r="F498" s="779"/>
    </row>
    <row r="499" spans="2:6" x14ac:dyDescent="0.2">
      <c r="B499" s="779"/>
      <c r="C499" s="779"/>
      <c r="D499" s="779"/>
      <c r="E499" s="779"/>
      <c r="F499" s="779"/>
    </row>
    <row r="500" spans="2:6" x14ac:dyDescent="0.2">
      <c r="B500" s="779"/>
      <c r="C500" s="779"/>
      <c r="D500" s="779"/>
      <c r="E500" s="779"/>
      <c r="F500" s="779"/>
    </row>
    <row r="501" spans="2:6" x14ac:dyDescent="0.2">
      <c r="B501" s="779"/>
      <c r="C501" s="779"/>
      <c r="D501" s="779"/>
      <c r="E501" s="779"/>
      <c r="F501" s="779"/>
    </row>
    <row r="502" spans="2:6" x14ac:dyDescent="0.2">
      <c r="B502" s="779"/>
      <c r="C502" s="779"/>
      <c r="D502" s="779"/>
      <c r="E502" s="779"/>
      <c r="F502" s="779"/>
    </row>
    <row r="503" spans="2:6" x14ac:dyDescent="0.2">
      <c r="B503" s="779"/>
      <c r="C503" s="779"/>
      <c r="D503" s="779"/>
      <c r="E503" s="779"/>
      <c r="F503" s="779"/>
    </row>
    <row r="504" spans="2:6" x14ac:dyDescent="0.2">
      <c r="B504" s="779"/>
      <c r="C504" s="779"/>
      <c r="D504" s="779"/>
      <c r="E504" s="779"/>
      <c r="F504" s="779"/>
    </row>
    <row r="505" spans="2:6" x14ac:dyDescent="0.2">
      <c r="B505" s="779"/>
      <c r="C505" s="779"/>
      <c r="D505" s="779"/>
      <c r="E505" s="779"/>
      <c r="F505" s="779"/>
    </row>
    <row r="506" spans="2:6" x14ac:dyDescent="0.2">
      <c r="B506" s="779"/>
      <c r="C506" s="779"/>
      <c r="D506" s="779"/>
      <c r="E506" s="779"/>
      <c r="F506" s="779"/>
    </row>
    <row r="507" spans="2:6" x14ac:dyDescent="0.2">
      <c r="B507" s="779"/>
      <c r="C507" s="779"/>
      <c r="D507" s="779"/>
      <c r="E507" s="779"/>
      <c r="F507" s="779"/>
    </row>
    <row r="508" spans="2:6" x14ac:dyDescent="0.2">
      <c r="B508" s="779"/>
      <c r="C508" s="779"/>
      <c r="D508" s="779"/>
      <c r="E508" s="779"/>
      <c r="F508" s="779"/>
    </row>
    <row r="509" spans="2:6" x14ac:dyDescent="0.2">
      <c r="B509" s="779"/>
      <c r="C509" s="779"/>
      <c r="D509" s="779"/>
      <c r="E509" s="779"/>
      <c r="F509" s="779"/>
    </row>
    <row r="510" spans="2:6" x14ac:dyDescent="0.2">
      <c r="B510" s="779"/>
      <c r="C510" s="779"/>
      <c r="D510" s="779"/>
      <c r="E510" s="779"/>
      <c r="F510" s="779"/>
    </row>
    <row r="511" spans="2:6" x14ac:dyDescent="0.2">
      <c r="B511" s="779"/>
      <c r="C511" s="779"/>
      <c r="D511" s="779"/>
      <c r="E511" s="779"/>
      <c r="F511" s="779"/>
    </row>
    <row r="512" spans="2:6" x14ac:dyDescent="0.2">
      <c r="B512" s="779"/>
      <c r="C512" s="779"/>
      <c r="D512" s="779"/>
      <c r="E512" s="779"/>
      <c r="F512" s="779"/>
    </row>
    <row r="513" spans="2:6" x14ac:dyDescent="0.2">
      <c r="B513" s="779"/>
      <c r="C513" s="779"/>
      <c r="D513" s="779"/>
      <c r="E513" s="779"/>
      <c r="F513" s="779"/>
    </row>
    <row r="514" spans="2:6" x14ac:dyDescent="0.2">
      <c r="B514" s="779"/>
      <c r="C514" s="779"/>
      <c r="D514" s="779"/>
      <c r="E514" s="779"/>
      <c r="F514" s="779"/>
    </row>
    <row r="515" spans="2:6" x14ac:dyDescent="0.2">
      <c r="B515" s="779"/>
      <c r="C515" s="779"/>
      <c r="D515" s="779"/>
      <c r="E515" s="779"/>
      <c r="F515" s="779"/>
    </row>
    <row r="516" spans="2:6" x14ac:dyDescent="0.2">
      <c r="B516" s="779"/>
      <c r="C516" s="779"/>
      <c r="D516" s="779"/>
      <c r="E516" s="779"/>
      <c r="F516" s="779"/>
    </row>
    <row r="517" spans="2:6" x14ac:dyDescent="0.2">
      <c r="B517" s="779"/>
      <c r="C517" s="779"/>
      <c r="D517" s="779"/>
      <c r="E517" s="779"/>
      <c r="F517" s="779"/>
    </row>
    <row r="518" spans="2:6" x14ac:dyDescent="0.2">
      <c r="B518" s="779"/>
      <c r="C518" s="779"/>
      <c r="D518" s="779"/>
      <c r="E518" s="779"/>
      <c r="F518" s="779"/>
    </row>
    <row r="519" spans="2:6" x14ac:dyDescent="0.2">
      <c r="B519" s="779"/>
      <c r="C519" s="779"/>
      <c r="D519" s="779"/>
      <c r="E519" s="779"/>
      <c r="F519" s="779"/>
    </row>
    <row r="520" spans="2:6" x14ac:dyDescent="0.2">
      <c r="B520" s="779"/>
      <c r="C520" s="779"/>
      <c r="D520" s="779"/>
      <c r="E520" s="779"/>
      <c r="F520" s="779"/>
    </row>
    <row r="521" spans="2:6" x14ac:dyDescent="0.2">
      <c r="B521" s="779"/>
      <c r="C521" s="779"/>
      <c r="D521" s="779"/>
      <c r="E521" s="779"/>
      <c r="F521" s="779"/>
    </row>
    <row r="522" spans="2:6" x14ac:dyDescent="0.2">
      <c r="B522" s="779"/>
      <c r="C522" s="779"/>
      <c r="D522" s="779"/>
      <c r="E522" s="779"/>
      <c r="F522" s="779"/>
    </row>
    <row r="523" spans="2:6" x14ac:dyDescent="0.2">
      <c r="B523" s="779"/>
      <c r="C523" s="779"/>
      <c r="D523" s="779"/>
      <c r="E523" s="779"/>
      <c r="F523" s="779"/>
    </row>
    <row r="524" spans="2:6" x14ac:dyDescent="0.2">
      <c r="B524" s="779"/>
      <c r="C524" s="779"/>
      <c r="D524" s="779"/>
      <c r="E524" s="779"/>
      <c r="F524" s="779"/>
    </row>
    <row r="525" spans="2:6" x14ac:dyDescent="0.2">
      <c r="B525" s="779"/>
      <c r="C525" s="779"/>
      <c r="D525" s="779"/>
      <c r="E525" s="779"/>
      <c r="F525" s="779"/>
    </row>
    <row r="526" spans="2:6" x14ac:dyDescent="0.2">
      <c r="B526" s="779"/>
      <c r="C526" s="779"/>
      <c r="D526" s="779"/>
      <c r="E526" s="779"/>
      <c r="F526" s="779"/>
    </row>
    <row r="527" spans="2:6" x14ac:dyDescent="0.2">
      <c r="B527" s="779"/>
      <c r="C527" s="779"/>
      <c r="D527" s="779"/>
      <c r="E527" s="779"/>
      <c r="F527" s="779"/>
    </row>
    <row r="528" spans="2:6" x14ac:dyDescent="0.2">
      <c r="B528" s="779"/>
      <c r="C528" s="779"/>
      <c r="D528" s="779"/>
      <c r="E528" s="779"/>
      <c r="F528" s="779"/>
    </row>
    <row r="529" spans="2:6" x14ac:dyDescent="0.2">
      <c r="B529" s="779"/>
      <c r="C529" s="779"/>
      <c r="D529" s="779"/>
      <c r="E529" s="779"/>
      <c r="F529" s="779"/>
    </row>
    <row r="530" spans="2:6" x14ac:dyDescent="0.2">
      <c r="B530" s="779"/>
      <c r="C530" s="779"/>
      <c r="D530" s="779"/>
      <c r="E530" s="779"/>
      <c r="F530" s="779"/>
    </row>
    <row r="531" spans="2:6" x14ac:dyDescent="0.2">
      <c r="B531" s="779"/>
      <c r="C531" s="779"/>
      <c r="D531" s="779"/>
      <c r="E531" s="779"/>
      <c r="F531" s="779"/>
    </row>
    <row r="532" spans="2:6" x14ac:dyDescent="0.2">
      <c r="B532" s="779"/>
      <c r="C532" s="779"/>
      <c r="D532" s="779"/>
      <c r="E532" s="779"/>
      <c r="F532" s="779"/>
    </row>
    <row r="533" spans="2:6" x14ac:dyDescent="0.2">
      <c r="B533" s="779"/>
      <c r="C533" s="779"/>
      <c r="D533" s="779"/>
      <c r="E533" s="779"/>
      <c r="F533" s="779"/>
    </row>
    <row r="534" spans="2:6" x14ac:dyDescent="0.2">
      <c r="B534" s="779"/>
      <c r="C534" s="779"/>
      <c r="D534" s="779"/>
      <c r="E534" s="779"/>
      <c r="F534" s="779"/>
    </row>
    <row r="535" spans="2:6" x14ac:dyDescent="0.2">
      <c r="B535" s="779"/>
      <c r="C535" s="779"/>
      <c r="D535" s="779"/>
      <c r="E535" s="779"/>
      <c r="F535" s="779"/>
    </row>
    <row r="536" spans="2:6" x14ac:dyDescent="0.2">
      <c r="B536" s="779"/>
      <c r="C536" s="779"/>
      <c r="D536" s="779"/>
      <c r="E536" s="779"/>
      <c r="F536" s="779"/>
    </row>
    <row r="537" spans="2:6" x14ac:dyDescent="0.2">
      <c r="B537" s="779"/>
      <c r="C537" s="779"/>
      <c r="D537" s="779"/>
      <c r="E537" s="779"/>
      <c r="F537" s="779"/>
    </row>
    <row r="538" spans="2:6" x14ac:dyDescent="0.2">
      <c r="B538" s="779"/>
      <c r="C538" s="779"/>
      <c r="D538" s="779"/>
      <c r="E538" s="779"/>
      <c r="F538" s="779"/>
    </row>
    <row r="539" spans="2:6" x14ac:dyDescent="0.2">
      <c r="B539" s="779"/>
      <c r="C539" s="779"/>
      <c r="D539" s="779"/>
      <c r="E539" s="779"/>
      <c r="F539" s="779"/>
    </row>
    <row r="540" spans="2:6" x14ac:dyDescent="0.2">
      <c r="B540" s="779"/>
      <c r="C540" s="779"/>
      <c r="D540" s="779"/>
      <c r="E540" s="779"/>
      <c r="F540" s="779"/>
    </row>
    <row r="541" spans="2:6" x14ac:dyDescent="0.2">
      <c r="B541" s="779"/>
      <c r="C541" s="779"/>
      <c r="D541" s="779"/>
      <c r="E541" s="779"/>
      <c r="F541" s="779"/>
    </row>
    <row r="542" spans="2:6" x14ac:dyDescent="0.2">
      <c r="B542" s="779"/>
      <c r="C542" s="779"/>
      <c r="D542" s="779"/>
      <c r="E542" s="779"/>
      <c r="F542" s="779"/>
    </row>
    <row r="543" spans="2:6" x14ac:dyDescent="0.2">
      <c r="B543" s="779"/>
      <c r="C543" s="779"/>
      <c r="D543" s="779"/>
      <c r="E543" s="779"/>
      <c r="F543" s="779"/>
    </row>
    <row r="544" spans="2:6" x14ac:dyDescent="0.2">
      <c r="B544" s="779"/>
      <c r="C544" s="779"/>
      <c r="D544" s="779"/>
      <c r="E544" s="779"/>
      <c r="F544" s="779"/>
    </row>
    <row r="545" spans="2:6" x14ac:dyDescent="0.2">
      <c r="B545" s="779"/>
      <c r="C545" s="779"/>
      <c r="D545" s="779"/>
      <c r="E545" s="779"/>
      <c r="F545" s="779"/>
    </row>
    <row r="546" spans="2:6" x14ac:dyDescent="0.2">
      <c r="B546" s="779"/>
      <c r="C546" s="779"/>
      <c r="D546" s="779"/>
      <c r="E546" s="779"/>
      <c r="F546" s="779"/>
    </row>
    <row r="547" spans="2:6" x14ac:dyDescent="0.2">
      <c r="B547" s="779"/>
      <c r="C547" s="779"/>
      <c r="D547" s="779"/>
      <c r="E547" s="779"/>
      <c r="F547" s="779"/>
    </row>
    <row r="548" spans="2:6" x14ac:dyDescent="0.2">
      <c r="B548" s="779"/>
      <c r="C548" s="779"/>
      <c r="D548" s="779"/>
      <c r="E548" s="779"/>
      <c r="F548" s="779"/>
    </row>
    <row r="549" spans="2:6" x14ac:dyDescent="0.2">
      <c r="B549" s="779"/>
      <c r="C549" s="779"/>
      <c r="D549" s="779"/>
      <c r="E549" s="779"/>
      <c r="F549" s="779"/>
    </row>
    <row r="550" spans="2:6" x14ac:dyDescent="0.2">
      <c r="B550" s="779"/>
      <c r="C550" s="779"/>
      <c r="D550" s="779"/>
      <c r="E550" s="779"/>
      <c r="F550" s="779"/>
    </row>
    <row r="551" spans="2:6" x14ac:dyDescent="0.2">
      <c r="B551" s="779"/>
      <c r="C551" s="779"/>
      <c r="D551" s="779"/>
      <c r="E551" s="779"/>
      <c r="F551" s="779"/>
    </row>
    <row r="552" spans="2:6" x14ac:dyDescent="0.2">
      <c r="B552" s="779"/>
      <c r="C552" s="779"/>
      <c r="D552" s="779"/>
      <c r="E552" s="779"/>
      <c r="F552" s="779"/>
    </row>
    <row r="553" spans="2:6" x14ac:dyDescent="0.2">
      <c r="B553" s="779"/>
      <c r="C553" s="779"/>
      <c r="D553" s="779"/>
      <c r="E553" s="779"/>
      <c r="F553" s="779"/>
    </row>
    <row r="554" spans="2:6" x14ac:dyDescent="0.2">
      <c r="B554" s="779"/>
      <c r="C554" s="779"/>
      <c r="D554" s="779"/>
      <c r="E554" s="779"/>
      <c r="F554" s="779"/>
    </row>
    <row r="555" spans="2:6" x14ac:dyDescent="0.2">
      <c r="B555" s="779"/>
      <c r="C555" s="779"/>
      <c r="D555" s="779"/>
      <c r="E555" s="779"/>
      <c r="F555" s="779"/>
    </row>
    <row r="556" spans="2:6" x14ac:dyDescent="0.2">
      <c r="B556" s="779"/>
      <c r="C556" s="779"/>
      <c r="D556" s="779"/>
      <c r="E556" s="779"/>
      <c r="F556" s="779"/>
    </row>
    <row r="557" spans="2:6" x14ac:dyDescent="0.2">
      <c r="B557" s="779"/>
      <c r="C557" s="779"/>
      <c r="D557" s="779"/>
      <c r="E557" s="779"/>
      <c r="F557" s="779"/>
    </row>
    <row r="558" spans="2:6" x14ac:dyDescent="0.2">
      <c r="B558" s="779"/>
      <c r="C558" s="779"/>
      <c r="D558" s="779"/>
      <c r="E558" s="779"/>
      <c r="F558" s="779"/>
    </row>
    <row r="559" spans="2:6" x14ac:dyDescent="0.2">
      <c r="B559" s="779"/>
      <c r="C559" s="779"/>
      <c r="D559" s="779"/>
      <c r="E559" s="779"/>
      <c r="F559" s="779"/>
    </row>
    <row r="560" spans="2:6" x14ac:dyDescent="0.2">
      <c r="B560" s="779"/>
      <c r="C560" s="779"/>
      <c r="D560" s="779"/>
      <c r="E560" s="779"/>
      <c r="F560" s="779"/>
    </row>
    <row r="561" spans="2:6" x14ac:dyDescent="0.2">
      <c r="B561" s="779"/>
      <c r="C561" s="779"/>
      <c r="D561" s="779"/>
      <c r="E561" s="779"/>
      <c r="F561" s="779"/>
    </row>
    <row r="562" spans="2:6" x14ac:dyDescent="0.2">
      <c r="B562" s="779"/>
      <c r="C562" s="779"/>
      <c r="D562" s="779"/>
      <c r="E562" s="779"/>
      <c r="F562" s="779"/>
    </row>
    <row r="563" spans="2:6" x14ac:dyDescent="0.2">
      <c r="B563" s="779"/>
      <c r="C563" s="779"/>
      <c r="D563" s="779"/>
      <c r="E563" s="779"/>
      <c r="F563" s="779"/>
    </row>
    <row r="564" spans="2:6" x14ac:dyDescent="0.2">
      <c r="B564" s="779"/>
      <c r="C564" s="779"/>
      <c r="D564" s="779"/>
      <c r="E564" s="779"/>
      <c r="F564" s="779"/>
    </row>
    <row r="565" spans="2:6" x14ac:dyDescent="0.2">
      <c r="B565" s="779"/>
      <c r="C565" s="779"/>
      <c r="D565" s="779"/>
      <c r="E565" s="779"/>
      <c r="F565" s="779"/>
    </row>
    <row r="566" spans="2:6" x14ac:dyDescent="0.2">
      <c r="B566" s="779"/>
      <c r="C566" s="779"/>
      <c r="D566" s="779"/>
      <c r="E566" s="779"/>
      <c r="F566" s="779"/>
    </row>
    <row r="567" spans="2:6" x14ac:dyDescent="0.2">
      <c r="B567" s="779"/>
      <c r="C567" s="779"/>
      <c r="D567" s="779"/>
      <c r="E567" s="779"/>
      <c r="F567" s="779"/>
    </row>
    <row r="568" spans="2:6" x14ac:dyDescent="0.2">
      <c r="B568" s="779"/>
      <c r="C568" s="779"/>
      <c r="D568" s="779"/>
      <c r="E568" s="779"/>
      <c r="F568" s="779"/>
    </row>
    <row r="569" spans="2:6" x14ac:dyDescent="0.2">
      <c r="B569" s="779"/>
      <c r="C569" s="779"/>
      <c r="D569" s="779"/>
      <c r="E569" s="779"/>
      <c r="F569" s="779"/>
    </row>
    <row r="570" spans="2:6" x14ac:dyDescent="0.2">
      <c r="B570" s="779"/>
      <c r="C570" s="779"/>
      <c r="D570" s="779"/>
      <c r="E570" s="779"/>
      <c r="F570" s="779"/>
    </row>
    <row r="571" spans="2:6" x14ac:dyDescent="0.2">
      <c r="B571" s="779"/>
      <c r="C571" s="779"/>
      <c r="D571" s="779"/>
      <c r="E571" s="779"/>
      <c r="F571" s="779"/>
    </row>
    <row r="572" spans="2:6" x14ac:dyDescent="0.2">
      <c r="B572" s="779"/>
      <c r="C572" s="779"/>
      <c r="D572" s="779"/>
      <c r="E572" s="779"/>
      <c r="F572" s="779"/>
    </row>
    <row r="573" spans="2:6" x14ac:dyDescent="0.2">
      <c r="B573" s="779"/>
      <c r="C573" s="779"/>
      <c r="D573" s="779"/>
      <c r="E573" s="779"/>
      <c r="F573" s="779"/>
    </row>
    <row r="574" spans="2:6" x14ac:dyDescent="0.2">
      <c r="B574" s="779"/>
      <c r="C574" s="779"/>
      <c r="D574" s="779"/>
      <c r="E574" s="779"/>
      <c r="F574" s="779"/>
    </row>
    <row r="575" spans="2:6" x14ac:dyDescent="0.2">
      <c r="B575" s="779"/>
      <c r="C575" s="779"/>
      <c r="D575" s="779"/>
      <c r="E575" s="779"/>
      <c r="F575" s="779"/>
    </row>
    <row r="576" spans="2:6" x14ac:dyDescent="0.2">
      <c r="B576" s="779"/>
      <c r="C576" s="779"/>
      <c r="D576" s="779"/>
      <c r="E576" s="779"/>
      <c r="F576" s="779"/>
    </row>
    <row r="577" spans="2:6" x14ac:dyDescent="0.2">
      <c r="B577" s="779"/>
      <c r="C577" s="779"/>
      <c r="D577" s="779"/>
      <c r="E577" s="779"/>
      <c r="F577" s="779"/>
    </row>
    <row r="578" spans="2:6" x14ac:dyDescent="0.2">
      <c r="B578" s="779"/>
      <c r="C578" s="779"/>
      <c r="D578" s="779"/>
      <c r="E578" s="779"/>
      <c r="F578" s="779"/>
    </row>
    <row r="579" spans="2:6" x14ac:dyDescent="0.2">
      <c r="B579" s="779"/>
      <c r="C579" s="779"/>
      <c r="D579" s="779"/>
      <c r="E579" s="779"/>
      <c r="F579" s="779"/>
    </row>
    <row r="580" spans="2:6" x14ac:dyDescent="0.2">
      <c r="B580" s="779"/>
      <c r="C580" s="779"/>
      <c r="D580" s="779"/>
      <c r="E580" s="779"/>
      <c r="F580" s="779"/>
    </row>
    <row r="581" spans="2:6" x14ac:dyDescent="0.2">
      <c r="B581" s="779"/>
      <c r="C581" s="779"/>
      <c r="D581" s="779"/>
      <c r="E581" s="779"/>
      <c r="F581" s="779"/>
    </row>
    <row r="582" spans="2:6" x14ac:dyDescent="0.2">
      <c r="B582" s="779"/>
      <c r="C582" s="779"/>
      <c r="D582" s="779"/>
      <c r="E582" s="779"/>
      <c r="F582" s="779"/>
    </row>
    <row r="583" spans="2:6" x14ac:dyDescent="0.2">
      <c r="B583" s="779"/>
      <c r="C583" s="779"/>
      <c r="D583" s="779"/>
      <c r="E583" s="779"/>
      <c r="F583" s="779"/>
    </row>
    <row r="584" spans="2:6" x14ac:dyDescent="0.2">
      <c r="B584" s="779"/>
      <c r="C584" s="779"/>
      <c r="D584" s="779"/>
      <c r="E584" s="779"/>
      <c r="F584" s="779"/>
    </row>
    <row r="585" spans="2:6" x14ac:dyDescent="0.2">
      <c r="B585" s="779"/>
      <c r="C585" s="779"/>
      <c r="D585" s="779"/>
      <c r="E585" s="779"/>
      <c r="F585" s="779"/>
    </row>
    <row r="586" spans="2:6" x14ac:dyDescent="0.2">
      <c r="B586" s="779"/>
      <c r="C586" s="779"/>
      <c r="D586" s="779"/>
      <c r="E586" s="779"/>
      <c r="F586" s="779"/>
    </row>
    <row r="587" spans="2:6" x14ac:dyDescent="0.2">
      <c r="B587" s="779"/>
      <c r="C587" s="779"/>
      <c r="D587" s="779"/>
      <c r="E587" s="779"/>
      <c r="F587" s="779"/>
    </row>
    <row r="588" spans="2:6" x14ac:dyDescent="0.2">
      <c r="B588" s="779"/>
      <c r="C588" s="779"/>
      <c r="D588" s="779"/>
      <c r="E588" s="779"/>
      <c r="F588" s="779"/>
    </row>
    <row r="589" spans="2:6" x14ac:dyDescent="0.2">
      <c r="B589" s="779"/>
      <c r="C589" s="779"/>
      <c r="D589" s="779"/>
      <c r="E589" s="779"/>
      <c r="F589" s="779"/>
    </row>
    <row r="590" spans="2:6" x14ac:dyDescent="0.2">
      <c r="B590" s="779"/>
      <c r="C590" s="779"/>
      <c r="D590" s="779"/>
      <c r="E590" s="779"/>
      <c r="F590" s="779"/>
    </row>
    <row r="591" spans="2:6" x14ac:dyDescent="0.2">
      <c r="B591" s="779"/>
      <c r="C591" s="779"/>
      <c r="D591" s="779"/>
      <c r="E591" s="779"/>
      <c r="F591" s="779"/>
    </row>
    <row r="592" spans="2:6" x14ac:dyDescent="0.2">
      <c r="B592" s="779"/>
      <c r="C592" s="779"/>
      <c r="D592" s="779"/>
      <c r="E592" s="779"/>
      <c r="F592" s="779"/>
    </row>
    <row r="593" spans="2:6" x14ac:dyDescent="0.2">
      <c r="B593" s="779"/>
      <c r="C593" s="779"/>
      <c r="D593" s="779"/>
      <c r="E593" s="779"/>
      <c r="F593" s="779"/>
    </row>
    <row r="594" spans="2:6" x14ac:dyDescent="0.2">
      <c r="B594" s="779"/>
      <c r="C594" s="779"/>
      <c r="D594" s="779"/>
      <c r="E594" s="779"/>
      <c r="F594" s="779"/>
    </row>
    <row r="595" spans="2:6" x14ac:dyDescent="0.2">
      <c r="B595" s="779"/>
      <c r="C595" s="779"/>
      <c r="D595" s="779"/>
      <c r="E595" s="779"/>
      <c r="F595" s="779"/>
    </row>
    <row r="596" spans="2:6" x14ac:dyDescent="0.2">
      <c r="B596" s="779"/>
      <c r="C596" s="779"/>
      <c r="D596" s="779"/>
      <c r="E596" s="779"/>
      <c r="F596" s="779"/>
    </row>
    <row r="597" spans="2:6" x14ac:dyDescent="0.2">
      <c r="B597" s="779"/>
      <c r="C597" s="779"/>
      <c r="D597" s="779"/>
      <c r="E597" s="779"/>
      <c r="F597" s="779"/>
    </row>
  </sheetData>
  <printOptions horizontalCentered="1"/>
  <pageMargins left="0" right="0" top="0.78740157480314965" bottom="0" header="0" footer="0"/>
  <pageSetup paperSize="9" scale="4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3"/>
  <sheetViews>
    <sheetView topLeftCell="B1" zoomScale="75" workbookViewId="0">
      <selection sqref="A1:N21"/>
    </sheetView>
  </sheetViews>
  <sheetFormatPr defaultRowHeight="12.75" x14ac:dyDescent="0.2"/>
  <cols>
    <col min="1" max="1" width="15.85546875" style="644" customWidth="1"/>
    <col min="2" max="3" width="10.5703125" style="644" customWidth="1"/>
    <col min="4" max="4" width="9.85546875" style="644" customWidth="1"/>
    <col min="5" max="5" width="9.28515625" style="644" customWidth="1"/>
    <col min="6" max="6" width="73.7109375" style="644" customWidth="1"/>
    <col min="7" max="7" width="22.7109375" style="644" customWidth="1"/>
    <col min="8" max="9" width="22" style="644" customWidth="1"/>
    <col min="10" max="10" width="22.7109375" style="644" customWidth="1"/>
    <col min="11" max="11" width="14" style="644" customWidth="1"/>
    <col min="12" max="12" width="13.85546875" style="644" customWidth="1"/>
    <col min="13" max="256" width="9.140625" style="644"/>
    <col min="257" max="257" width="15.85546875" style="644" customWidth="1"/>
    <col min="258" max="259" width="10.5703125" style="644" customWidth="1"/>
    <col min="260" max="260" width="9.85546875" style="644" customWidth="1"/>
    <col min="261" max="261" width="9.28515625" style="644" customWidth="1"/>
    <col min="262" max="262" width="73.7109375" style="644" customWidth="1"/>
    <col min="263" max="263" width="22.7109375" style="644" customWidth="1"/>
    <col min="264" max="265" width="22" style="644" customWidth="1"/>
    <col min="266" max="266" width="22.7109375" style="644" customWidth="1"/>
    <col min="267" max="267" width="14" style="644" customWidth="1"/>
    <col min="268" max="268" width="13.85546875" style="644" customWidth="1"/>
    <col min="269" max="512" width="9.140625" style="644"/>
    <col min="513" max="513" width="15.85546875" style="644" customWidth="1"/>
    <col min="514" max="515" width="10.5703125" style="644" customWidth="1"/>
    <col min="516" max="516" width="9.85546875" style="644" customWidth="1"/>
    <col min="517" max="517" width="9.28515625" style="644" customWidth="1"/>
    <col min="518" max="518" width="73.7109375" style="644" customWidth="1"/>
    <col min="519" max="519" width="22.7109375" style="644" customWidth="1"/>
    <col min="520" max="521" width="22" style="644" customWidth="1"/>
    <col min="522" max="522" width="22.7109375" style="644" customWidth="1"/>
    <col min="523" max="523" width="14" style="644" customWidth="1"/>
    <col min="524" max="524" width="13.85546875" style="644" customWidth="1"/>
    <col min="525" max="768" width="9.140625" style="644"/>
    <col min="769" max="769" width="15.85546875" style="644" customWidth="1"/>
    <col min="770" max="771" width="10.5703125" style="644" customWidth="1"/>
    <col min="772" max="772" width="9.85546875" style="644" customWidth="1"/>
    <col min="773" max="773" width="9.28515625" style="644" customWidth="1"/>
    <col min="774" max="774" width="73.7109375" style="644" customWidth="1"/>
    <col min="775" max="775" width="22.7109375" style="644" customWidth="1"/>
    <col min="776" max="777" width="22" style="644" customWidth="1"/>
    <col min="778" max="778" width="22.7109375" style="644" customWidth="1"/>
    <col min="779" max="779" width="14" style="644" customWidth="1"/>
    <col min="780" max="780" width="13.85546875" style="644" customWidth="1"/>
    <col min="781" max="1024" width="9.140625" style="644"/>
    <col min="1025" max="1025" width="15.85546875" style="644" customWidth="1"/>
    <col min="1026" max="1027" width="10.5703125" style="644" customWidth="1"/>
    <col min="1028" max="1028" width="9.85546875" style="644" customWidth="1"/>
    <col min="1029" max="1029" width="9.28515625" style="644" customWidth="1"/>
    <col min="1030" max="1030" width="73.7109375" style="644" customWidth="1"/>
    <col min="1031" max="1031" width="22.7109375" style="644" customWidth="1"/>
    <col min="1032" max="1033" width="22" style="644" customWidth="1"/>
    <col min="1034" max="1034" width="22.7109375" style="644" customWidth="1"/>
    <col min="1035" max="1035" width="14" style="644" customWidth="1"/>
    <col min="1036" max="1036" width="13.85546875" style="644" customWidth="1"/>
    <col min="1037" max="1280" width="9.140625" style="644"/>
    <col min="1281" max="1281" width="15.85546875" style="644" customWidth="1"/>
    <col min="1282" max="1283" width="10.5703125" style="644" customWidth="1"/>
    <col min="1284" max="1284" width="9.85546875" style="644" customWidth="1"/>
    <col min="1285" max="1285" width="9.28515625" style="644" customWidth="1"/>
    <col min="1286" max="1286" width="73.7109375" style="644" customWidth="1"/>
    <col min="1287" max="1287" width="22.7109375" style="644" customWidth="1"/>
    <col min="1288" max="1289" width="22" style="644" customWidth="1"/>
    <col min="1290" max="1290" width="22.7109375" style="644" customWidth="1"/>
    <col min="1291" max="1291" width="14" style="644" customWidth="1"/>
    <col min="1292" max="1292" width="13.85546875" style="644" customWidth="1"/>
    <col min="1293" max="1536" width="9.140625" style="644"/>
    <col min="1537" max="1537" width="15.85546875" style="644" customWidth="1"/>
    <col min="1538" max="1539" width="10.5703125" style="644" customWidth="1"/>
    <col min="1540" max="1540" width="9.85546875" style="644" customWidth="1"/>
    <col min="1541" max="1541" width="9.28515625" style="644" customWidth="1"/>
    <col min="1542" max="1542" width="73.7109375" style="644" customWidth="1"/>
    <col min="1543" max="1543" width="22.7109375" style="644" customWidth="1"/>
    <col min="1544" max="1545" width="22" style="644" customWidth="1"/>
    <col min="1546" max="1546" width="22.7109375" style="644" customWidth="1"/>
    <col min="1547" max="1547" width="14" style="644" customWidth="1"/>
    <col min="1548" max="1548" width="13.85546875" style="644" customWidth="1"/>
    <col min="1549" max="1792" width="9.140625" style="644"/>
    <col min="1793" max="1793" width="15.85546875" style="644" customWidth="1"/>
    <col min="1794" max="1795" width="10.5703125" style="644" customWidth="1"/>
    <col min="1796" max="1796" width="9.85546875" style="644" customWidth="1"/>
    <col min="1797" max="1797" width="9.28515625" style="644" customWidth="1"/>
    <col min="1798" max="1798" width="73.7109375" style="644" customWidth="1"/>
    <col min="1799" max="1799" width="22.7109375" style="644" customWidth="1"/>
    <col min="1800" max="1801" width="22" style="644" customWidth="1"/>
    <col min="1802" max="1802" width="22.7109375" style="644" customWidth="1"/>
    <col min="1803" max="1803" width="14" style="644" customWidth="1"/>
    <col min="1804" max="1804" width="13.85546875" style="644" customWidth="1"/>
    <col min="1805" max="2048" width="9.140625" style="644"/>
    <col min="2049" max="2049" width="15.85546875" style="644" customWidth="1"/>
    <col min="2050" max="2051" width="10.5703125" style="644" customWidth="1"/>
    <col min="2052" max="2052" width="9.85546875" style="644" customWidth="1"/>
    <col min="2053" max="2053" width="9.28515625" style="644" customWidth="1"/>
    <col min="2054" max="2054" width="73.7109375" style="644" customWidth="1"/>
    <col min="2055" max="2055" width="22.7109375" style="644" customWidth="1"/>
    <col min="2056" max="2057" width="22" style="644" customWidth="1"/>
    <col min="2058" max="2058" width="22.7109375" style="644" customWidth="1"/>
    <col min="2059" max="2059" width="14" style="644" customWidth="1"/>
    <col min="2060" max="2060" width="13.85546875" style="644" customWidth="1"/>
    <col min="2061" max="2304" width="9.140625" style="644"/>
    <col min="2305" max="2305" width="15.85546875" style="644" customWidth="1"/>
    <col min="2306" max="2307" width="10.5703125" style="644" customWidth="1"/>
    <col min="2308" max="2308" width="9.85546875" style="644" customWidth="1"/>
    <col min="2309" max="2309" width="9.28515625" style="644" customWidth="1"/>
    <col min="2310" max="2310" width="73.7109375" style="644" customWidth="1"/>
    <col min="2311" max="2311" width="22.7109375" style="644" customWidth="1"/>
    <col min="2312" max="2313" width="22" style="644" customWidth="1"/>
    <col min="2314" max="2314" width="22.7109375" style="644" customWidth="1"/>
    <col min="2315" max="2315" width="14" style="644" customWidth="1"/>
    <col min="2316" max="2316" width="13.85546875" style="644" customWidth="1"/>
    <col min="2317" max="2560" width="9.140625" style="644"/>
    <col min="2561" max="2561" width="15.85546875" style="644" customWidth="1"/>
    <col min="2562" max="2563" width="10.5703125" style="644" customWidth="1"/>
    <col min="2564" max="2564" width="9.85546875" style="644" customWidth="1"/>
    <col min="2565" max="2565" width="9.28515625" style="644" customWidth="1"/>
    <col min="2566" max="2566" width="73.7109375" style="644" customWidth="1"/>
    <col min="2567" max="2567" width="22.7109375" style="644" customWidth="1"/>
    <col min="2568" max="2569" width="22" style="644" customWidth="1"/>
    <col min="2570" max="2570" width="22.7109375" style="644" customWidth="1"/>
    <col min="2571" max="2571" width="14" style="644" customWidth="1"/>
    <col min="2572" max="2572" width="13.85546875" style="644" customWidth="1"/>
    <col min="2573" max="2816" width="9.140625" style="644"/>
    <col min="2817" max="2817" width="15.85546875" style="644" customWidth="1"/>
    <col min="2818" max="2819" width="10.5703125" style="644" customWidth="1"/>
    <col min="2820" max="2820" width="9.85546875" style="644" customWidth="1"/>
    <col min="2821" max="2821" width="9.28515625" style="644" customWidth="1"/>
    <col min="2822" max="2822" width="73.7109375" style="644" customWidth="1"/>
    <col min="2823" max="2823" width="22.7109375" style="644" customWidth="1"/>
    <col min="2824" max="2825" width="22" style="644" customWidth="1"/>
    <col min="2826" max="2826" width="22.7109375" style="644" customWidth="1"/>
    <col min="2827" max="2827" width="14" style="644" customWidth="1"/>
    <col min="2828" max="2828" width="13.85546875" style="644" customWidth="1"/>
    <col min="2829" max="3072" width="9.140625" style="644"/>
    <col min="3073" max="3073" width="15.85546875" style="644" customWidth="1"/>
    <col min="3074" max="3075" width="10.5703125" style="644" customWidth="1"/>
    <col min="3076" max="3076" width="9.85546875" style="644" customWidth="1"/>
    <col min="3077" max="3077" width="9.28515625" style="644" customWidth="1"/>
    <col min="3078" max="3078" width="73.7109375" style="644" customWidth="1"/>
    <col min="3079" max="3079" width="22.7109375" style="644" customWidth="1"/>
    <col min="3080" max="3081" width="22" style="644" customWidth="1"/>
    <col min="3082" max="3082" width="22.7109375" style="644" customWidth="1"/>
    <col min="3083" max="3083" width="14" style="644" customWidth="1"/>
    <col min="3084" max="3084" width="13.85546875" style="644" customWidth="1"/>
    <col min="3085" max="3328" width="9.140625" style="644"/>
    <col min="3329" max="3329" width="15.85546875" style="644" customWidth="1"/>
    <col min="3330" max="3331" width="10.5703125" style="644" customWidth="1"/>
    <col min="3332" max="3332" width="9.85546875" style="644" customWidth="1"/>
    <col min="3333" max="3333" width="9.28515625" style="644" customWidth="1"/>
    <col min="3334" max="3334" width="73.7109375" style="644" customWidth="1"/>
    <col min="3335" max="3335" width="22.7109375" style="644" customWidth="1"/>
    <col min="3336" max="3337" width="22" style="644" customWidth="1"/>
    <col min="3338" max="3338" width="22.7109375" style="644" customWidth="1"/>
    <col min="3339" max="3339" width="14" style="644" customWidth="1"/>
    <col min="3340" max="3340" width="13.85546875" style="644" customWidth="1"/>
    <col min="3341" max="3584" width="9.140625" style="644"/>
    <col min="3585" max="3585" width="15.85546875" style="644" customWidth="1"/>
    <col min="3586" max="3587" width="10.5703125" style="644" customWidth="1"/>
    <col min="3588" max="3588" width="9.85546875" style="644" customWidth="1"/>
    <col min="3589" max="3589" width="9.28515625" style="644" customWidth="1"/>
    <col min="3590" max="3590" width="73.7109375" style="644" customWidth="1"/>
    <col min="3591" max="3591" width="22.7109375" style="644" customWidth="1"/>
    <col min="3592" max="3593" width="22" style="644" customWidth="1"/>
    <col min="3594" max="3594" width="22.7109375" style="644" customWidth="1"/>
    <col min="3595" max="3595" width="14" style="644" customWidth="1"/>
    <col min="3596" max="3596" width="13.85546875" style="644" customWidth="1"/>
    <col min="3597" max="3840" width="9.140625" style="644"/>
    <col min="3841" max="3841" width="15.85546875" style="644" customWidth="1"/>
    <col min="3842" max="3843" width="10.5703125" style="644" customWidth="1"/>
    <col min="3844" max="3844" width="9.85546875" style="644" customWidth="1"/>
    <col min="3845" max="3845" width="9.28515625" style="644" customWidth="1"/>
    <col min="3846" max="3846" width="73.7109375" style="644" customWidth="1"/>
    <col min="3847" max="3847" width="22.7109375" style="644" customWidth="1"/>
    <col min="3848" max="3849" width="22" style="644" customWidth="1"/>
    <col min="3850" max="3850" width="22.7109375" style="644" customWidth="1"/>
    <col min="3851" max="3851" width="14" style="644" customWidth="1"/>
    <col min="3852" max="3852" width="13.85546875" style="644" customWidth="1"/>
    <col min="3853" max="4096" width="9.140625" style="644"/>
    <col min="4097" max="4097" width="15.85546875" style="644" customWidth="1"/>
    <col min="4098" max="4099" width="10.5703125" style="644" customWidth="1"/>
    <col min="4100" max="4100" width="9.85546875" style="644" customWidth="1"/>
    <col min="4101" max="4101" width="9.28515625" style="644" customWidth="1"/>
    <col min="4102" max="4102" width="73.7109375" style="644" customWidth="1"/>
    <col min="4103" max="4103" width="22.7109375" style="644" customWidth="1"/>
    <col min="4104" max="4105" width="22" style="644" customWidth="1"/>
    <col min="4106" max="4106" width="22.7109375" style="644" customWidth="1"/>
    <col min="4107" max="4107" width="14" style="644" customWidth="1"/>
    <col min="4108" max="4108" width="13.85546875" style="644" customWidth="1"/>
    <col min="4109" max="4352" width="9.140625" style="644"/>
    <col min="4353" max="4353" width="15.85546875" style="644" customWidth="1"/>
    <col min="4354" max="4355" width="10.5703125" style="644" customWidth="1"/>
    <col min="4356" max="4356" width="9.85546875" style="644" customWidth="1"/>
    <col min="4357" max="4357" width="9.28515625" style="644" customWidth="1"/>
    <col min="4358" max="4358" width="73.7109375" style="644" customWidth="1"/>
    <col min="4359" max="4359" width="22.7109375" style="644" customWidth="1"/>
    <col min="4360" max="4361" width="22" style="644" customWidth="1"/>
    <col min="4362" max="4362" width="22.7109375" style="644" customWidth="1"/>
    <col min="4363" max="4363" width="14" style="644" customWidth="1"/>
    <col min="4364" max="4364" width="13.85546875" style="644" customWidth="1"/>
    <col min="4365" max="4608" width="9.140625" style="644"/>
    <col min="4609" max="4609" width="15.85546875" style="644" customWidth="1"/>
    <col min="4610" max="4611" width="10.5703125" style="644" customWidth="1"/>
    <col min="4612" max="4612" width="9.85546875" style="644" customWidth="1"/>
    <col min="4613" max="4613" width="9.28515625" style="644" customWidth="1"/>
    <col min="4614" max="4614" width="73.7109375" style="644" customWidth="1"/>
    <col min="4615" max="4615" width="22.7109375" style="644" customWidth="1"/>
    <col min="4616" max="4617" width="22" style="644" customWidth="1"/>
    <col min="4618" max="4618" width="22.7109375" style="644" customWidth="1"/>
    <col min="4619" max="4619" width="14" style="644" customWidth="1"/>
    <col min="4620" max="4620" width="13.85546875" style="644" customWidth="1"/>
    <col min="4621" max="4864" width="9.140625" style="644"/>
    <col min="4865" max="4865" width="15.85546875" style="644" customWidth="1"/>
    <col min="4866" max="4867" width="10.5703125" style="644" customWidth="1"/>
    <col min="4868" max="4868" width="9.85546875" style="644" customWidth="1"/>
    <col min="4869" max="4869" width="9.28515625" style="644" customWidth="1"/>
    <col min="4870" max="4870" width="73.7109375" style="644" customWidth="1"/>
    <col min="4871" max="4871" width="22.7109375" style="644" customWidth="1"/>
    <col min="4872" max="4873" width="22" style="644" customWidth="1"/>
    <col min="4874" max="4874" width="22.7109375" style="644" customWidth="1"/>
    <col min="4875" max="4875" width="14" style="644" customWidth="1"/>
    <col min="4876" max="4876" width="13.85546875" style="644" customWidth="1"/>
    <col min="4877" max="5120" width="9.140625" style="644"/>
    <col min="5121" max="5121" width="15.85546875" style="644" customWidth="1"/>
    <col min="5122" max="5123" width="10.5703125" style="644" customWidth="1"/>
    <col min="5124" max="5124" width="9.85546875" style="644" customWidth="1"/>
    <col min="5125" max="5125" width="9.28515625" style="644" customWidth="1"/>
    <col min="5126" max="5126" width="73.7109375" style="644" customWidth="1"/>
    <col min="5127" max="5127" width="22.7109375" style="644" customWidth="1"/>
    <col min="5128" max="5129" width="22" style="644" customWidth="1"/>
    <col min="5130" max="5130" width="22.7109375" style="644" customWidth="1"/>
    <col min="5131" max="5131" width="14" style="644" customWidth="1"/>
    <col min="5132" max="5132" width="13.85546875" style="644" customWidth="1"/>
    <col min="5133" max="5376" width="9.140625" style="644"/>
    <col min="5377" max="5377" width="15.85546875" style="644" customWidth="1"/>
    <col min="5378" max="5379" width="10.5703125" style="644" customWidth="1"/>
    <col min="5380" max="5380" width="9.85546875" style="644" customWidth="1"/>
    <col min="5381" max="5381" width="9.28515625" style="644" customWidth="1"/>
    <col min="5382" max="5382" width="73.7109375" style="644" customWidth="1"/>
    <col min="5383" max="5383" width="22.7109375" style="644" customWidth="1"/>
    <col min="5384" max="5385" width="22" style="644" customWidth="1"/>
    <col min="5386" max="5386" width="22.7109375" style="644" customWidth="1"/>
    <col min="5387" max="5387" width="14" style="644" customWidth="1"/>
    <col min="5388" max="5388" width="13.85546875" style="644" customWidth="1"/>
    <col min="5389" max="5632" width="9.140625" style="644"/>
    <col min="5633" max="5633" width="15.85546875" style="644" customWidth="1"/>
    <col min="5634" max="5635" width="10.5703125" style="644" customWidth="1"/>
    <col min="5636" max="5636" width="9.85546875" style="644" customWidth="1"/>
    <col min="5637" max="5637" width="9.28515625" style="644" customWidth="1"/>
    <col min="5638" max="5638" width="73.7109375" style="644" customWidth="1"/>
    <col min="5639" max="5639" width="22.7109375" style="644" customWidth="1"/>
    <col min="5640" max="5641" width="22" style="644" customWidth="1"/>
    <col min="5642" max="5642" width="22.7109375" style="644" customWidth="1"/>
    <col min="5643" max="5643" width="14" style="644" customWidth="1"/>
    <col min="5644" max="5644" width="13.85546875" style="644" customWidth="1"/>
    <col min="5645" max="5888" width="9.140625" style="644"/>
    <col min="5889" max="5889" width="15.85546875" style="644" customWidth="1"/>
    <col min="5890" max="5891" width="10.5703125" style="644" customWidth="1"/>
    <col min="5892" max="5892" width="9.85546875" style="644" customWidth="1"/>
    <col min="5893" max="5893" width="9.28515625" style="644" customWidth="1"/>
    <col min="5894" max="5894" width="73.7109375" style="644" customWidth="1"/>
    <col min="5895" max="5895" width="22.7109375" style="644" customWidth="1"/>
    <col min="5896" max="5897" width="22" style="644" customWidth="1"/>
    <col min="5898" max="5898" width="22.7109375" style="644" customWidth="1"/>
    <col min="5899" max="5899" width="14" style="644" customWidth="1"/>
    <col min="5900" max="5900" width="13.85546875" style="644" customWidth="1"/>
    <col min="5901" max="6144" width="9.140625" style="644"/>
    <col min="6145" max="6145" width="15.85546875" style="644" customWidth="1"/>
    <col min="6146" max="6147" width="10.5703125" style="644" customWidth="1"/>
    <col min="6148" max="6148" width="9.85546875" style="644" customWidth="1"/>
    <col min="6149" max="6149" width="9.28515625" style="644" customWidth="1"/>
    <col min="6150" max="6150" width="73.7109375" style="644" customWidth="1"/>
    <col min="6151" max="6151" width="22.7109375" style="644" customWidth="1"/>
    <col min="6152" max="6153" width="22" style="644" customWidth="1"/>
    <col min="6154" max="6154" width="22.7109375" style="644" customWidth="1"/>
    <col min="6155" max="6155" width="14" style="644" customWidth="1"/>
    <col min="6156" max="6156" width="13.85546875" style="644" customWidth="1"/>
    <col min="6157" max="6400" width="9.140625" style="644"/>
    <col min="6401" max="6401" width="15.85546875" style="644" customWidth="1"/>
    <col min="6402" max="6403" width="10.5703125" style="644" customWidth="1"/>
    <col min="6404" max="6404" width="9.85546875" style="644" customWidth="1"/>
    <col min="6405" max="6405" width="9.28515625" style="644" customWidth="1"/>
    <col min="6406" max="6406" width="73.7109375" style="644" customWidth="1"/>
    <col min="6407" max="6407" width="22.7109375" style="644" customWidth="1"/>
    <col min="6408" max="6409" width="22" style="644" customWidth="1"/>
    <col min="6410" max="6410" width="22.7109375" style="644" customWidth="1"/>
    <col min="6411" max="6411" width="14" style="644" customWidth="1"/>
    <col min="6412" max="6412" width="13.85546875" style="644" customWidth="1"/>
    <col min="6413" max="6656" width="9.140625" style="644"/>
    <col min="6657" max="6657" width="15.85546875" style="644" customWidth="1"/>
    <col min="6658" max="6659" width="10.5703125" style="644" customWidth="1"/>
    <col min="6660" max="6660" width="9.85546875" style="644" customWidth="1"/>
    <col min="6661" max="6661" width="9.28515625" style="644" customWidth="1"/>
    <col min="6662" max="6662" width="73.7109375" style="644" customWidth="1"/>
    <col min="6663" max="6663" width="22.7109375" style="644" customWidth="1"/>
    <col min="6664" max="6665" width="22" style="644" customWidth="1"/>
    <col min="6666" max="6666" width="22.7109375" style="644" customWidth="1"/>
    <col min="6667" max="6667" width="14" style="644" customWidth="1"/>
    <col min="6668" max="6668" width="13.85546875" style="644" customWidth="1"/>
    <col min="6669" max="6912" width="9.140625" style="644"/>
    <col min="6913" max="6913" width="15.85546875" style="644" customWidth="1"/>
    <col min="6914" max="6915" width="10.5703125" style="644" customWidth="1"/>
    <col min="6916" max="6916" width="9.85546875" style="644" customWidth="1"/>
    <col min="6917" max="6917" width="9.28515625" style="644" customWidth="1"/>
    <col min="6918" max="6918" width="73.7109375" style="644" customWidth="1"/>
    <col min="6919" max="6919" width="22.7109375" style="644" customWidth="1"/>
    <col min="6920" max="6921" width="22" style="644" customWidth="1"/>
    <col min="6922" max="6922" width="22.7109375" style="644" customWidth="1"/>
    <col min="6923" max="6923" width="14" style="644" customWidth="1"/>
    <col min="6924" max="6924" width="13.85546875" style="644" customWidth="1"/>
    <col min="6925" max="7168" width="9.140625" style="644"/>
    <col min="7169" max="7169" width="15.85546875" style="644" customWidth="1"/>
    <col min="7170" max="7171" width="10.5703125" style="644" customWidth="1"/>
    <col min="7172" max="7172" width="9.85546875" style="644" customWidth="1"/>
    <col min="7173" max="7173" width="9.28515625" style="644" customWidth="1"/>
    <col min="7174" max="7174" width="73.7109375" style="644" customWidth="1"/>
    <col min="7175" max="7175" width="22.7109375" style="644" customWidth="1"/>
    <col min="7176" max="7177" width="22" style="644" customWidth="1"/>
    <col min="7178" max="7178" width="22.7109375" style="644" customWidth="1"/>
    <col min="7179" max="7179" width="14" style="644" customWidth="1"/>
    <col min="7180" max="7180" width="13.85546875" style="644" customWidth="1"/>
    <col min="7181" max="7424" width="9.140625" style="644"/>
    <col min="7425" max="7425" width="15.85546875" style="644" customWidth="1"/>
    <col min="7426" max="7427" width="10.5703125" style="644" customWidth="1"/>
    <col min="7428" max="7428" width="9.85546875" style="644" customWidth="1"/>
    <col min="7429" max="7429" width="9.28515625" style="644" customWidth="1"/>
    <col min="7430" max="7430" width="73.7109375" style="644" customWidth="1"/>
    <col min="7431" max="7431" width="22.7109375" style="644" customWidth="1"/>
    <col min="7432" max="7433" width="22" style="644" customWidth="1"/>
    <col min="7434" max="7434" width="22.7109375" style="644" customWidth="1"/>
    <col min="7435" max="7435" width="14" style="644" customWidth="1"/>
    <col min="7436" max="7436" width="13.85546875" style="644" customWidth="1"/>
    <col min="7437" max="7680" width="9.140625" style="644"/>
    <col min="7681" max="7681" width="15.85546875" style="644" customWidth="1"/>
    <col min="7682" max="7683" width="10.5703125" style="644" customWidth="1"/>
    <col min="7684" max="7684" width="9.85546875" style="644" customWidth="1"/>
    <col min="7685" max="7685" width="9.28515625" style="644" customWidth="1"/>
    <col min="7686" max="7686" width="73.7109375" style="644" customWidth="1"/>
    <col min="7687" max="7687" width="22.7109375" style="644" customWidth="1"/>
    <col min="7688" max="7689" width="22" style="644" customWidth="1"/>
    <col min="7690" max="7690" width="22.7109375" style="644" customWidth="1"/>
    <col min="7691" max="7691" width="14" style="644" customWidth="1"/>
    <col min="7692" max="7692" width="13.85546875" style="644" customWidth="1"/>
    <col min="7693" max="7936" width="9.140625" style="644"/>
    <col min="7937" max="7937" width="15.85546875" style="644" customWidth="1"/>
    <col min="7938" max="7939" width="10.5703125" style="644" customWidth="1"/>
    <col min="7940" max="7940" width="9.85546875" style="644" customWidth="1"/>
    <col min="7941" max="7941" width="9.28515625" style="644" customWidth="1"/>
    <col min="7942" max="7942" width="73.7109375" style="644" customWidth="1"/>
    <col min="7943" max="7943" width="22.7109375" style="644" customWidth="1"/>
    <col min="7944" max="7945" width="22" style="644" customWidth="1"/>
    <col min="7946" max="7946" width="22.7109375" style="644" customWidth="1"/>
    <col min="7947" max="7947" width="14" style="644" customWidth="1"/>
    <col min="7948" max="7948" width="13.85546875" style="644" customWidth="1"/>
    <col min="7949" max="8192" width="9.140625" style="644"/>
    <col min="8193" max="8193" width="15.85546875" style="644" customWidth="1"/>
    <col min="8194" max="8195" width="10.5703125" style="644" customWidth="1"/>
    <col min="8196" max="8196" width="9.85546875" style="644" customWidth="1"/>
    <col min="8197" max="8197" width="9.28515625" style="644" customWidth="1"/>
    <col min="8198" max="8198" width="73.7109375" style="644" customWidth="1"/>
    <col min="8199" max="8199" width="22.7109375" style="644" customWidth="1"/>
    <col min="8200" max="8201" width="22" style="644" customWidth="1"/>
    <col min="8202" max="8202" width="22.7109375" style="644" customWidth="1"/>
    <col min="8203" max="8203" width="14" style="644" customWidth="1"/>
    <col min="8204" max="8204" width="13.85546875" style="644" customWidth="1"/>
    <col min="8205" max="8448" width="9.140625" style="644"/>
    <col min="8449" max="8449" width="15.85546875" style="644" customWidth="1"/>
    <col min="8450" max="8451" width="10.5703125" style="644" customWidth="1"/>
    <col min="8452" max="8452" width="9.85546875" style="644" customWidth="1"/>
    <col min="8453" max="8453" width="9.28515625" style="644" customWidth="1"/>
    <col min="8454" max="8454" width="73.7109375" style="644" customWidth="1"/>
    <col min="8455" max="8455" width="22.7109375" style="644" customWidth="1"/>
    <col min="8456" max="8457" width="22" style="644" customWidth="1"/>
    <col min="8458" max="8458" width="22.7109375" style="644" customWidth="1"/>
    <col min="8459" max="8459" width="14" style="644" customWidth="1"/>
    <col min="8460" max="8460" width="13.85546875" style="644" customWidth="1"/>
    <col min="8461" max="8704" width="9.140625" style="644"/>
    <col min="8705" max="8705" width="15.85546875" style="644" customWidth="1"/>
    <col min="8706" max="8707" width="10.5703125" style="644" customWidth="1"/>
    <col min="8708" max="8708" width="9.85546875" style="644" customWidth="1"/>
    <col min="8709" max="8709" width="9.28515625" style="644" customWidth="1"/>
    <col min="8710" max="8710" width="73.7109375" style="644" customWidth="1"/>
    <col min="8711" max="8711" width="22.7109375" style="644" customWidth="1"/>
    <col min="8712" max="8713" width="22" style="644" customWidth="1"/>
    <col min="8714" max="8714" width="22.7109375" style="644" customWidth="1"/>
    <col min="8715" max="8715" width="14" style="644" customWidth="1"/>
    <col min="8716" max="8716" width="13.85546875" style="644" customWidth="1"/>
    <col min="8717" max="8960" width="9.140625" style="644"/>
    <col min="8961" max="8961" width="15.85546875" style="644" customWidth="1"/>
    <col min="8962" max="8963" width="10.5703125" style="644" customWidth="1"/>
    <col min="8964" max="8964" width="9.85546875" style="644" customWidth="1"/>
    <col min="8965" max="8965" width="9.28515625" style="644" customWidth="1"/>
    <col min="8966" max="8966" width="73.7109375" style="644" customWidth="1"/>
    <col min="8967" max="8967" width="22.7109375" style="644" customWidth="1"/>
    <col min="8968" max="8969" width="22" style="644" customWidth="1"/>
    <col min="8970" max="8970" width="22.7109375" style="644" customWidth="1"/>
    <col min="8971" max="8971" width="14" style="644" customWidth="1"/>
    <col min="8972" max="8972" width="13.85546875" style="644" customWidth="1"/>
    <col min="8973" max="9216" width="9.140625" style="644"/>
    <col min="9217" max="9217" width="15.85546875" style="644" customWidth="1"/>
    <col min="9218" max="9219" width="10.5703125" style="644" customWidth="1"/>
    <col min="9220" max="9220" width="9.85546875" style="644" customWidth="1"/>
    <col min="9221" max="9221" width="9.28515625" style="644" customWidth="1"/>
    <col min="9222" max="9222" width="73.7109375" style="644" customWidth="1"/>
    <col min="9223" max="9223" width="22.7109375" style="644" customWidth="1"/>
    <col min="9224" max="9225" width="22" style="644" customWidth="1"/>
    <col min="9226" max="9226" width="22.7109375" style="644" customWidth="1"/>
    <col min="9227" max="9227" width="14" style="644" customWidth="1"/>
    <col min="9228" max="9228" width="13.85546875" style="644" customWidth="1"/>
    <col min="9229" max="9472" width="9.140625" style="644"/>
    <col min="9473" max="9473" width="15.85546875" style="644" customWidth="1"/>
    <col min="9474" max="9475" width="10.5703125" style="644" customWidth="1"/>
    <col min="9476" max="9476" width="9.85546875" style="644" customWidth="1"/>
    <col min="9477" max="9477" width="9.28515625" style="644" customWidth="1"/>
    <col min="9478" max="9478" width="73.7109375" style="644" customWidth="1"/>
    <col min="9479" max="9479" width="22.7109375" style="644" customWidth="1"/>
    <col min="9480" max="9481" width="22" style="644" customWidth="1"/>
    <col min="9482" max="9482" width="22.7109375" style="644" customWidth="1"/>
    <col min="9483" max="9483" width="14" style="644" customWidth="1"/>
    <col min="9484" max="9484" width="13.85546875" style="644" customWidth="1"/>
    <col min="9485" max="9728" width="9.140625" style="644"/>
    <col min="9729" max="9729" width="15.85546875" style="644" customWidth="1"/>
    <col min="9730" max="9731" width="10.5703125" style="644" customWidth="1"/>
    <col min="9732" max="9732" width="9.85546875" style="644" customWidth="1"/>
    <col min="9733" max="9733" width="9.28515625" style="644" customWidth="1"/>
    <col min="9734" max="9734" width="73.7109375" style="644" customWidth="1"/>
    <col min="9735" max="9735" width="22.7109375" style="644" customWidth="1"/>
    <col min="9736" max="9737" width="22" style="644" customWidth="1"/>
    <col min="9738" max="9738" width="22.7109375" style="644" customWidth="1"/>
    <col min="9739" max="9739" width="14" style="644" customWidth="1"/>
    <col min="9740" max="9740" width="13.85546875" style="644" customWidth="1"/>
    <col min="9741" max="9984" width="9.140625" style="644"/>
    <col min="9985" max="9985" width="15.85546875" style="644" customWidth="1"/>
    <col min="9986" max="9987" width="10.5703125" style="644" customWidth="1"/>
    <col min="9988" max="9988" width="9.85546875" style="644" customWidth="1"/>
    <col min="9989" max="9989" width="9.28515625" style="644" customWidth="1"/>
    <col min="9990" max="9990" width="73.7109375" style="644" customWidth="1"/>
    <col min="9991" max="9991" width="22.7109375" style="644" customWidth="1"/>
    <col min="9992" max="9993" width="22" style="644" customWidth="1"/>
    <col min="9994" max="9994" width="22.7109375" style="644" customWidth="1"/>
    <col min="9995" max="9995" width="14" style="644" customWidth="1"/>
    <col min="9996" max="9996" width="13.85546875" style="644" customWidth="1"/>
    <col min="9997" max="10240" width="9.140625" style="644"/>
    <col min="10241" max="10241" width="15.85546875" style="644" customWidth="1"/>
    <col min="10242" max="10243" width="10.5703125" style="644" customWidth="1"/>
    <col min="10244" max="10244" width="9.85546875" style="644" customWidth="1"/>
    <col min="10245" max="10245" width="9.28515625" style="644" customWidth="1"/>
    <col min="10246" max="10246" width="73.7109375" style="644" customWidth="1"/>
    <col min="10247" max="10247" width="22.7109375" style="644" customWidth="1"/>
    <col min="10248" max="10249" width="22" style="644" customWidth="1"/>
    <col min="10250" max="10250" width="22.7109375" style="644" customWidth="1"/>
    <col min="10251" max="10251" width="14" style="644" customWidth="1"/>
    <col min="10252" max="10252" width="13.85546875" style="644" customWidth="1"/>
    <col min="10253" max="10496" width="9.140625" style="644"/>
    <col min="10497" max="10497" width="15.85546875" style="644" customWidth="1"/>
    <col min="10498" max="10499" width="10.5703125" style="644" customWidth="1"/>
    <col min="10500" max="10500" width="9.85546875" style="644" customWidth="1"/>
    <col min="10501" max="10501" width="9.28515625" style="644" customWidth="1"/>
    <col min="10502" max="10502" width="73.7109375" style="644" customWidth="1"/>
    <col min="10503" max="10503" width="22.7109375" style="644" customWidth="1"/>
    <col min="10504" max="10505" width="22" style="644" customWidth="1"/>
    <col min="10506" max="10506" width="22.7109375" style="644" customWidth="1"/>
    <col min="10507" max="10507" width="14" style="644" customWidth="1"/>
    <col min="10508" max="10508" width="13.85546875" style="644" customWidth="1"/>
    <col min="10509" max="10752" width="9.140625" style="644"/>
    <col min="10753" max="10753" width="15.85546875" style="644" customWidth="1"/>
    <col min="10754" max="10755" width="10.5703125" style="644" customWidth="1"/>
    <col min="10756" max="10756" width="9.85546875" style="644" customWidth="1"/>
    <col min="10757" max="10757" width="9.28515625" style="644" customWidth="1"/>
    <col min="10758" max="10758" width="73.7109375" style="644" customWidth="1"/>
    <col min="10759" max="10759" width="22.7109375" style="644" customWidth="1"/>
    <col min="10760" max="10761" width="22" style="644" customWidth="1"/>
    <col min="10762" max="10762" width="22.7109375" style="644" customWidth="1"/>
    <col min="10763" max="10763" width="14" style="644" customWidth="1"/>
    <col min="10764" max="10764" width="13.85546875" style="644" customWidth="1"/>
    <col min="10765" max="11008" width="9.140625" style="644"/>
    <col min="11009" max="11009" width="15.85546875" style="644" customWidth="1"/>
    <col min="11010" max="11011" width="10.5703125" style="644" customWidth="1"/>
    <col min="11012" max="11012" width="9.85546875" style="644" customWidth="1"/>
    <col min="11013" max="11013" width="9.28515625" style="644" customWidth="1"/>
    <col min="11014" max="11014" width="73.7109375" style="644" customWidth="1"/>
    <col min="11015" max="11015" width="22.7109375" style="644" customWidth="1"/>
    <col min="11016" max="11017" width="22" style="644" customWidth="1"/>
    <col min="11018" max="11018" width="22.7109375" style="644" customWidth="1"/>
    <col min="11019" max="11019" width="14" style="644" customWidth="1"/>
    <col min="11020" max="11020" width="13.85546875" style="644" customWidth="1"/>
    <col min="11021" max="11264" width="9.140625" style="644"/>
    <col min="11265" max="11265" width="15.85546875" style="644" customWidth="1"/>
    <col min="11266" max="11267" width="10.5703125" style="644" customWidth="1"/>
    <col min="11268" max="11268" width="9.85546875" style="644" customWidth="1"/>
    <col min="11269" max="11269" width="9.28515625" style="644" customWidth="1"/>
    <col min="11270" max="11270" width="73.7109375" style="644" customWidth="1"/>
    <col min="11271" max="11271" width="22.7109375" style="644" customWidth="1"/>
    <col min="11272" max="11273" width="22" style="644" customWidth="1"/>
    <col min="11274" max="11274" width="22.7109375" style="644" customWidth="1"/>
    <col min="11275" max="11275" width="14" style="644" customWidth="1"/>
    <col min="11276" max="11276" width="13.85546875" style="644" customWidth="1"/>
    <col min="11277" max="11520" width="9.140625" style="644"/>
    <col min="11521" max="11521" width="15.85546875" style="644" customWidth="1"/>
    <col min="11522" max="11523" width="10.5703125" style="644" customWidth="1"/>
    <col min="11524" max="11524" width="9.85546875" style="644" customWidth="1"/>
    <col min="11525" max="11525" width="9.28515625" style="644" customWidth="1"/>
    <col min="11526" max="11526" width="73.7109375" style="644" customWidth="1"/>
    <col min="11527" max="11527" width="22.7109375" style="644" customWidth="1"/>
    <col min="11528" max="11529" width="22" style="644" customWidth="1"/>
    <col min="11530" max="11530" width="22.7109375" style="644" customWidth="1"/>
    <col min="11531" max="11531" width="14" style="644" customWidth="1"/>
    <col min="11532" max="11532" width="13.85546875" style="644" customWidth="1"/>
    <col min="11533" max="11776" width="9.140625" style="644"/>
    <col min="11777" max="11777" width="15.85546875" style="644" customWidth="1"/>
    <col min="11778" max="11779" width="10.5703125" style="644" customWidth="1"/>
    <col min="11780" max="11780" width="9.85546875" style="644" customWidth="1"/>
    <col min="11781" max="11781" width="9.28515625" style="644" customWidth="1"/>
    <col min="11782" max="11782" width="73.7109375" style="644" customWidth="1"/>
    <col min="11783" max="11783" width="22.7109375" style="644" customWidth="1"/>
    <col min="11784" max="11785" width="22" style="644" customWidth="1"/>
    <col min="11786" max="11786" width="22.7109375" style="644" customWidth="1"/>
    <col min="11787" max="11787" width="14" style="644" customWidth="1"/>
    <col min="11788" max="11788" width="13.85546875" style="644" customWidth="1"/>
    <col min="11789" max="12032" width="9.140625" style="644"/>
    <col min="12033" max="12033" width="15.85546875" style="644" customWidth="1"/>
    <col min="12034" max="12035" width="10.5703125" style="644" customWidth="1"/>
    <col min="12036" max="12036" width="9.85546875" style="644" customWidth="1"/>
    <col min="12037" max="12037" width="9.28515625" style="644" customWidth="1"/>
    <col min="12038" max="12038" width="73.7109375" style="644" customWidth="1"/>
    <col min="12039" max="12039" width="22.7109375" style="644" customWidth="1"/>
    <col min="12040" max="12041" width="22" style="644" customWidth="1"/>
    <col min="12042" max="12042" width="22.7109375" style="644" customWidth="1"/>
    <col min="12043" max="12043" width="14" style="644" customWidth="1"/>
    <col min="12044" max="12044" width="13.85546875" style="644" customWidth="1"/>
    <col min="12045" max="12288" width="9.140625" style="644"/>
    <col min="12289" max="12289" width="15.85546875" style="644" customWidth="1"/>
    <col min="12290" max="12291" width="10.5703125" style="644" customWidth="1"/>
    <col min="12292" max="12292" width="9.85546875" style="644" customWidth="1"/>
    <col min="12293" max="12293" width="9.28515625" style="644" customWidth="1"/>
    <col min="12294" max="12294" width="73.7109375" style="644" customWidth="1"/>
    <col min="12295" max="12295" width="22.7109375" style="644" customWidth="1"/>
    <col min="12296" max="12297" width="22" style="644" customWidth="1"/>
    <col min="12298" max="12298" width="22.7109375" style="644" customWidth="1"/>
    <col min="12299" max="12299" width="14" style="644" customWidth="1"/>
    <col min="12300" max="12300" width="13.85546875" style="644" customWidth="1"/>
    <col min="12301" max="12544" width="9.140625" style="644"/>
    <col min="12545" max="12545" width="15.85546875" style="644" customWidth="1"/>
    <col min="12546" max="12547" width="10.5703125" style="644" customWidth="1"/>
    <col min="12548" max="12548" width="9.85546875" style="644" customWidth="1"/>
    <col min="12549" max="12549" width="9.28515625" style="644" customWidth="1"/>
    <col min="12550" max="12550" width="73.7109375" style="644" customWidth="1"/>
    <col min="12551" max="12551" width="22.7109375" style="644" customWidth="1"/>
    <col min="12552" max="12553" width="22" style="644" customWidth="1"/>
    <col min="12554" max="12554" width="22.7109375" style="644" customWidth="1"/>
    <col min="12555" max="12555" width="14" style="644" customWidth="1"/>
    <col min="12556" max="12556" width="13.85546875" style="644" customWidth="1"/>
    <col min="12557" max="12800" width="9.140625" style="644"/>
    <col min="12801" max="12801" width="15.85546875" style="644" customWidth="1"/>
    <col min="12802" max="12803" width="10.5703125" style="644" customWidth="1"/>
    <col min="12804" max="12804" width="9.85546875" style="644" customWidth="1"/>
    <col min="12805" max="12805" width="9.28515625" style="644" customWidth="1"/>
    <col min="12806" max="12806" width="73.7109375" style="644" customWidth="1"/>
    <col min="12807" max="12807" width="22.7109375" style="644" customWidth="1"/>
    <col min="12808" max="12809" width="22" style="644" customWidth="1"/>
    <col min="12810" max="12810" width="22.7109375" style="644" customWidth="1"/>
    <col min="12811" max="12811" width="14" style="644" customWidth="1"/>
    <col min="12812" max="12812" width="13.85546875" style="644" customWidth="1"/>
    <col min="12813" max="13056" width="9.140625" style="644"/>
    <col min="13057" max="13057" width="15.85546875" style="644" customWidth="1"/>
    <col min="13058" max="13059" width="10.5703125" style="644" customWidth="1"/>
    <col min="13060" max="13060" width="9.85546875" style="644" customWidth="1"/>
    <col min="13061" max="13061" width="9.28515625" style="644" customWidth="1"/>
    <col min="13062" max="13062" width="73.7109375" style="644" customWidth="1"/>
    <col min="13063" max="13063" width="22.7109375" style="644" customWidth="1"/>
    <col min="13064" max="13065" width="22" style="644" customWidth="1"/>
    <col min="13066" max="13066" width="22.7109375" style="644" customWidth="1"/>
    <col min="13067" max="13067" width="14" style="644" customWidth="1"/>
    <col min="13068" max="13068" width="13.85546875" style="644" customWidth="1"/>
    <col min="13069" max="13312" width="9.140625" style="644"/>
    <col min="13313" max="13313" width="15.85546875" style="644" customWidth="1"/>
    <col min="13314" max="13315" width="10.5703125" style="644" customWidth="1"/>
    <col min="13316" max="13316" width="9.85546875" style="644" customWidth="1"/>
    <col min="13317" max="13317" width="9.28515625" style="644" customWidth="1"/>
    <col min="13318" max="13318" width="73.7109375" style="644" customWidth="1"/>
    <col min="13319" max="13319" width="22.7109375" style="644" customWidth="1"/>
    <col min="13320" max="13321" width="22" style="644" customWidth="1"/>
    <col min="13322" max="13322" width="22.7109375" style="644" customWidth="1"/>
    <col min="13323" max="13323" width="14" style="644" customWidth="1"/>
    <col min="13324" max="13324" width="13.85546875" style="644" customWidth="1"/>
    <col min="13325" max="13568" width="9.140625" style="644"/>
    <col min="13569" max="13569" width="15.85546875" style="644" customWidth="1"/>
    <col min="13570" max="13571" width="10.5703125" style="644" customWidth="1"/>
    <col min="13572" max="13572" width="9.85546875" style="644" customWidth="1"/>
    <col min="13573" max="13573" width="9.28515625" style="644" customWidth="1"/>
    <col min="13574" max="13574" width="73.7109375" style="644" customWidth="1"/>
    <col min="13575" max="13575" width="22.7109375" style="644" customWidth="1"/>
    <col min="13576" max="13577" width="22" style="644" customWidth="1"/>
    <col min="13578" max="13578" width="22.7109375" style="644" customWidth="1"/>
    <col min="13579" max="13579" width="14" style="644" customWidth="1"/>
    <col min="13580" max="13580" width="13.85546875" style="644" customWidth="1"/>
    <col min="13581" max="13824" width="9.140625" style="644"/>
    <col min="13825" max="13825" width="15.85546875" style="644" customWidth="1"/>
    <col min="13826" max="13827" width="10.5703125" style="644" customWidth="1"/>
    <col min="13828" max="13828" width="9.85546875" style="644" customWidth="1"/>
    <col min="13829" max="13829" width="9.28515625" style="644" customWidth="1"/>
    <col min="13830" max="13830" width="73.7109375" style="644" customWidth="1"/>
    <col min="13831" max="13831" width="22.7109375" style="644" customWidth="1"/>
    <col min="13832" max="13833" width="22" style="644" customWidth="1"/>
    <col min="13834" max="13834" width="22.7109375" style="644" customWidth="1"/>
    <col min="13835" max="13835" width="14" style="644" customWidth="1"/>
    <col min="13836" max="13836" width="13.85546875" style="644" customWidth="1"/>
    <col min="13837" max="14080" width="9.140625" style="644"/>
    <col min="14081" max="14081" width="15.85546875" style="644" customWidth="1"/>
    <col min="14082" max="14083" width="10.5703125" style="644" customWidth="1"/>
    <col min="14084" max="14084" width="9.85546875" style="644" customWidth="1"/>
    <col min="14085" max="14085" width="9.28515625" style="644" customWidth="1"/>
    <col min="14086" max="14086" width="73.7109375" style="644" customWidth="1"/>
    <col min="14087" max="14087" width="22.7109375" style="644" customWidth="1"/>
    <col min="14088" max="14089" width="22" style="644" customWidth="1"/>
    <col min="14090" max="14090" width="22.7109375" style="644" customWidth="1"/>
    <col min="14091" max="14091" width="14" style="644" customWidth="1"/>
    <col min="14092" max="14092" width="13.85546875" style="644" customWidth="1"/>
    <col min="14093" max="14336" width="9.140625" style="644"/>
    <col min="14337" max="14337" width="15.85546875" style="644" customWidth="1"/>
    <col min="14338" max="14339" width="10.5703125" style="644" customWidth="1"/>
    <col min="14340" max="14340" width="9.85546875" style="644" customWidth="1"/>
    <col min="14341" max="14341" width="9.28515625" style="644" customWidth="1"/>
    <col min="14342" max="14342" width="73.7109375" style="644" customWidth="1"/>
    <col min="14343" max="14343" width="22.7109375" style="644" customWidth="1"/>
    <col min="14344" max="14345" width="22" style="644" customWidth="1"/>
    <col min="14346" max="14346" width="22.7109375" style="644" customWidth="1"/>
    <col min="14347" max="14347" width="14" style="644" customWidth="1"/>
    <col min="14348" max="14348" width="13.85546875" style="644" customWidth="1"/>
    <col min="14349" max="14592" width="9.140625" style="644"/>
    <col min="14593" max="14593" width="15.85546875" style="644" customWidth="1"/>
    <col min="14594" max="14595" width="10.5703125" style="644" customWidth="1"/>
    <col min="14596" max="14596" width="9.85546875" style="644" customWidth="1"/>
    <col min="14597" max="14597" width="9.28515625" style="644" customWidth="1"/>
    <col min="14598" max="14598" width="73.7109375" style="644" customWidth="1"/>
    <col min="14599" max="14599" width="22.7109375" style="644" customWidth="1"/>
    <col min="14600" max="14601" width="22" style="644" customWidth="1"/>
    <col min="14602" max="14602" width="22.7109375" style="644" customWidth="1"/>
    <col min="14603" max="14603" width="14" style="644" customWidth="1"/>
    <col min="14604" max="14604" width="13.85546875" style="644" customWidth="1"/>
    <col min="14605" max="14848" width="9.140625" style="644"/>
    <col min="14849" max="14849" width="15.85546875" style="644" customWidth="1"/>
    <col min="14850" max="14851" width="10.5703125" style="644" customWidth="1"/>
    <col min="14852" max="14852" width="9.85546875" style="644" customWidth="1"/>
    <col min="14853" max="14853" width="9.28515625" style="644" customWidth="1"/>
    <col min="14854" max="14854" width="73.7109375" style="644" customWidth="1"/>
    <col min="14855" max="14855" width="22.7109375" style="644" customWidth="1"/>
    <col min="14856" max="14857" width="22" style="644" customWidth="1"/>
    <col min="14858" max="14858" width="22.7109375" style="644" customWidth="1"/>
    <col min="14859" max="14859" width="14" style="644" customWidth="1"/>
    <col min="14860" max="14860" width="13.85546875" style="644" customWidth="1"/>
    <col min="14861" max="15104" width="9.140625" style="644"/>
    <col min="15105" max="15105" width="15.85546875" style="644" customWidth="1"/>
    <col min="15106" max="15107" width="10.5703125" style="644" customWidth="1"/>
    <col min="15108" max="15108" width="9.85546875" style="644" customWidth="1"/>
    <col min="15109" max="15109" width="9.28515625" style="644" customWidth="1"/>
    <col min="15110" max="15110" width="73.7109375" style="644" customWidth="1"/>
    <col min="15111" max="15111" width="22.7109375" style="644" customWidth="1"/>
    <col min="15112" max="15113" width="22" style="644" customWidth="1"/>
    <col min="15114" max="15114" width="22.7109375" style="644" customWidth="1"/>
    <col min="15115" max="15115" width="14" style="644" customWidth="1"/>
    <col min="15116" max="15116" width="13.85546875" style="644" customWidth="1"/>
    <col min="15117" max="15360" width="9.140625" style="644"/>
    <col min="15361" max="15361" width="15.85546875" style="644" customWidth="1"/>
    <col min="15362" max="15363" width="10.5703125" style="644" customWidth="1"/>
    <col min="15364" max="15364" width="9.85546875" style="644" customWidth="1"/>
    <col min="15365" max="15365" width="9.28515625" style="644" customWidth="1"/>
    <col min="15366" max="15366" width="73.7109375" style="644" customWidth="1"/>
    <col min="15367" max="15367" width="22.7109375" style="644" customWidth="1"/>
    <col min="15368" max="15369" width="22" style="644" customWidth="1"/>
    <col min="15370" max="15370" width="22.7109375" style="644" customWidth="1"/>
    <col min="15371" max="15371" width="14" style="644" customWidth="1"/>
    <col min="15372" max="15372" width="13.85546875" style="644" customWidth="1"/>
    <col min="15373" max="15616" width="9.140625" style="644"/>
    <col min="15617" max="15617" width="15.85546875" style="644" customWidth="1"/>
    <col min="15618" max="15619" width="10.5703125" style="644" customWidth="1"/>
    <col min="15620" max="15620" width="9.85546875" style="644" customWidth="1"/>
    <col min="15621" max="15621" width="9.28515625" style="644" customWidth="1"/>
    <col min="15622" max="15622" width="73.7109375" style="644" customWidth="1"/>
    <col min="15623" max="15623" width="22.7109375" style="644" customWidth="1"/>
    <col min="15624" max="15625" width="22" style="644" customWidth="1"/>
    <col min="15626" max="15626" width="22.7109375" style="644" customWidth="1"/>
    <col min="15627" max="15627" width="14" style="644" customWidth="1"/>
    <col min="15628" max="15628" width="13.85546875" style="644" customWidth="1"/>
    <col min="15629" max="15872" width="9.140625" style="644"/>
    <col min="15873" max="15873" width="15.85546875" style="644" customWidth="1"/>
    <col min="15874" max="15875" width="10.5703125" style="644" customWidth="1"/>
    <col min="15876" max="15876" width="9.85546875" style="644" customWidth="1"/>
    <col min="15877" max="15877" width="9.28515625" style="644" customWidth="1"/>
    <col min="15878" max="15878" width="73.7109375" style="644" customWidth="1"/>
    <col min="15879" max="15879" width="22.7109375" style="644" customWidth="1"/>
    <col min="15880" max="15881" width="22" style="644" customWidth="1"/>
    <col min="15882" max="15882" width="22.7109375" style="644" customWidth="1"/>
    <col min="15883" max="15883" width="14" style="644" customWidth="1"/>
    <col min="15884" max="15884" width="13.85546875" style="644" customWidth="1"/>
    <col min="15885" max="16128" width="9.140625" style="644"/>
    <col min="16129" max="16129" width="15.85546875" style="644" customWidth="1"/>
    <col min="16130" max="16131" width="10.5703125" style="644" customWidth="1"/>
    <col min="16132" max="16132" width="9.85546875" style="644" customWidth="1"/>
    <col min="16133" max="16133" width="9.28515625" style="644" customWidth="1"/>
    <col min="16134" max="16134" width="73.7109375" style="644" customWidth="1"/>
    <col min="16135" max="16135" width="22.7109375" style="644" customWidth="1"/>
    <col min="16136" max="16137" width="22" style="644" customWidth="1"/>
    <col min="16138" max="16138" width="22.7109375" style="644" customWidth="1"/>
    <col min="16139" max="16139" width="14" style="644" customWidth="1"/>
    <col min="16140" max="16140" width="13.85546875" style="644" customWidth="1"/>
    <col min="16141" max="16384" width="9.140625" style="644"/>
  </cols>
  <sheetData>
    <row r="1" spans="1:12" ht="15" x14ac:dyDescent="0.2">
      <c r="G1" s="645"/>
      <c r="H1" s="645"/>
      <c r="I1" s="645"/>
      <c r="K1" s="645"/>
    </row>
    <row r="3" spans="1:12" ht="23.25" x14ac:dyDescent="0.35">
      <c r="A3" s="646" t="s">
        <v>728</v>
      </c>
      <c r="B3" s="647"/>
      <c r="C3" s="647"/>
      <c r="D3" s="647"/>
      <c r="E3" s="647"/>
      <c r="F3" s="647"/>
      <c r="G3" s="647"/>
      <c r="H3" s="647"/>
      <c r="I3" s="647"/>
      <c r="J3" s="648"/>
      <c r="K3" s="648"/>
    </row>
    <row r="4" spans="1:12" ht="24.75" customHeight="1" x14ac:dyDescent="0.25">
      <c r="A4" s="646" t="s">
        <v>546</v>
      </c>
      <c r="B4" s="646"/>
      <c r="C4" s="646"/>
      <c r="D4" s="646"/>
      <c r="E4" s="649"/>
      <c r="F4" s="649"/>
      <c r="G4" s="648"/>
      <c r="H4" s="648"/>
      <c r="I4" s="648"/>
      <c r="J4" s="648"/>
    </row>
    <row r="5" spans="1:12" ht="15.75" thickBot="1" x14ac:dyDescent="0.25">
      <c r="B5" s="650"/>
      <c r="C5" s="650"/>
      <c r="G5" s="651"/>
      <c r="H5" s="651"/>
      <c r="I5" s="651"/>
      <c r="J5" s="645"/>
      <c r="K5" s="652"/>
      <c r="L5" s="652" t="s">
        <v>485</v>
      </c>
    </row>
    <row r="6" spans="1:12" ht="24" customHeight="1" x14ac:dyDescent="0.25">
      <c r="A6" s="653" t="s">
        <v>547</v>
      </c>
      <c r="B6" s="654" t="s">
        <v>548</v>
      </c>
      <c r="C6" s="655"/>
      <c r="D6" s="655"/>
      <c r="E6" s="656"/>
      <c r="F6" s="657" t="s">
        <v>549</v>
      </c>
      <c r="G6" s="657" t="s">
        <v>507</v>
      </c>
      <c r="H6" s="657" t="s">
        <v>550</v>
      </c>
      <c r="I6" s="657" t="s">
        <v>510</v>
      </c>
      <c r="J6" s="657" t="s">
        <v>510</v>
      </c>
      <c r="K6" s="657" t="s">
        <v>551</v>
      </c>
      <c r="L6" s="657" t="s">
        <v>551</v>
      </c>
    </row>
    <row r="7" spans="1:12" ht="17.25" customHeight="1" x14ac:dyDescent="0.25">
      <c r="A7" s="658" t="s">
        <v>552</v>
      </c>
      <c r="B7" s="659" t="s">
        <v>553</v>
      </c>
      <c r="C7" s="660" t="s">
        <v>554</v>
      </c>
      <c r="D7" s="661" t="s">
        <v>555</v>
      </c>
      <c r="E7" s="662" t="s">
        <v>556</v>
      </c>
      <c r="F7" s="663"/>
      <c r="G7" s="664" t="s">
        <v>512</v>
      </c>
      <c r="H7" s="664" t="s">
        <v>557</v>
      </c>
      <c r="I7" s="664" t="s">
        <v>558</v>
      </c>
      <c r="J7" s="664" t="s">
        <v>559</v>
      </c>
      <c r="K7" s="664" t="s">
        <v>560</v>
      </c>
      <c r="L7" s="664" t="s">
        <v>560</v>
      </c>
    </row>
    <row r="8" spans="1:12" ht="15" x14ac:dyDescent="0.25">
      <c r="A8" s="665" t="s">
        <v>561</v>
      </c>
      <c r="B8" s="666" t="s">
        <v>562</v>
      </c>
      <c r="C8" s="660"/>
      <c r="D8" s="660"/>
      <c r="E8" s="667" t="s">
        <v>563</v>
      </c>
      <c r="F8" s="668"/>
      <c r="G8" s="664" t="s">
        <v>519</v>
      </c>
      <c r="H8" s="664">
        <v>2012</v>
      </c>
      <c r="I8" s="669" t="s">
        <v>564</v>
      </c>
      <c r="J8" s="669">
        <v>2012</v>
      </c>
      <c r="K8" s="670" t="s">
        <v>565</v>
      </c>
      <c r="L8" s="670" t="s">
        <v>566</v>
      </c>
    </row>
    <row r="9" spans="1:12" ht="15.75" thickBot="1" x14ac:dyDescent="0.3">
      <c r="A9" s="665" t="s">
        <v>567</v>
      </c>
      <c r="B9" s="671"/>
      <c r="C9" s="672"/>
      <c r="D9" s="672"/>
      <c r="E9" s="673"/>
      <c r="F9" s="674"/>
      <c r="G9" s="669"/>
      <c r="H9" s="669"/>
      <c r="I9" s="675"/>
      <c r="J9" s="675"/>
      <c r="K9" s="676"/>
      <c r="L9" s="676"/>
    </row>
    <row r="10" spans="1:12" ht="15" thickBot="1" x14ac:dyDescent="0.25">
      <c r="A10" s="677" t="s">
        <v>0</v>
      </c>
      <c r="B10" s="678" t="s">
        <v>568</v>
      </c>
      <c r="C10" s="679" t="s">
        <v>569</v>
      </c>
      <c r="D10" s="679" t="s">
        <v>570</v>
      </c>
      <c r="E10" s="680" t="s">
        <v>571</v>
      </c>
      <c r="F10" s="680" t="s">
        <v>572</v>
      </c>
      <c r="G10" s="680">
        <v>1</v>
      </c>
      <c r="H10" s="680">
        <v>2</v>
      </c>
      <c r="I10" s="680">
        <v>3</v>
      </c>
      <c r="J10" s="680">
        <v>4</v>
      </c>
      <c r="K10" s="680">
        <v>5</v>
      </c>
      <c r="L10" s="680">
        <v>6</v>
      </c>
    </row>
    <row r="11" spans="1:12" ht="30.75" customHeight="1" x14ac:dyDescent="0.25">
      <c r="A11" s="681" t="s">
        <v>573</v>
      </c>
      <c r="B11" s="682" t="s">
        <v>729</v>
      </c>
      <c r="C11" s="683"/>
      <c r="D11" s="684"/>
      <c r="E11" s="685"/>
      <c r="F11" s="686" t="s">
        <v>730</v>
      </c>
      <c r="G11" s="780">
        <f>SUM(G12)</f>
        <v>3404000</v>
      </c>
      <c r="H11" s="780">
        <f>SUM(H12)</f>
        <v>740944</v>
      </c>
      <c r="I11" s="780">
        <f>SUM(I12)</f>
        <v>5262</v>
      </c>
      <c r="J11" s="780">
        <f>SUM(J12)</f>
        <v>191088</v>
      </c>
      <c r="K11" s="781">
        <f t="shared" ref="K11:L13" si="0">SUM($J11/G11)*100</f>
        <v>5.6136310223266745</v>
      </c>
      <c r="L11" s="781">
        <f t="shared" si="0"/>
        <v>25.789803277980521</v>
      </c>
    </row>
    <row r="12" spans="1:12" ht="18.75" customHeight="1" x14ac:dyDescent="0.25">
      <c r="A12" s="689" t="s">
        <v>573</v>
      </c>
      <c r="B12" s="782"/>
      <c r="C12" s="711" t="s">
        <v>731</v>
      </c>
      <c r="D12" s="783"/>
      <c r="E12" s="784"/>
      <c r="F12" s="785" t="s">
        <v>732</v>
      </c>
      <c r="G12" s="770">
        <f>SUM(G13+G17+G19+G25+G27+G28)</f>
        <v>3404000</v>
      </c>
      <c r="H12" s="770">
        <f>SUM(H13+H17+H19+H25+H27+H28)</f>
        <v>740944</v>
      </c>
      <c r="I12" s="770">
        <f>SUM(I13+I17+I19+I25+I27+I28)</f>
        <v>5262</v>
      </c>
      <c r="J12" s="770">
        <f>SUM(J13+J17+J19+J25+J27+J28)</f>
        <v>191088</v>
      </c>
      <c r="K12" s="695">
        <f t="shared" si="0"/>
        <v>5.6136310223266745</v>
      </c>
      <c r="L12" s="695">
        <f t="shared" si="0"/>
        <v>25.789803277980521</v>
      </c>
    </row>
    <row r="13" spans="1:12" ht="18.75" customHeight="1" x14ac:dyDescent="0.2">
      <c r="A13" s="696" t="s">
        <v>573</v>
      </c>
      <c r="B13" s="786"/>
      <c r="C13" s="787"/>
      <c r="D13" s="716" t="s">
        <v>733</v>
      </c>
      <c r="E13" s="717"/>
      <c r="F13" s="788" t="s">
        <v>734</v>
      </c>
      <c r="G13" s="729">
        <f>SUM(G14:G16)</f>
        <v>915000</v>
      </c>
      <c r="H13" s="729">
        <f>SUM(H14:H16)</f>
        <v>228750</v>
      </c>
      <c r="I13" s="729">
        <f>SUM(I14:I16)</f>
        <v>0</v>
      </c>
      <c r="J13" s="729">
        <f>SUM(J14:J16)</f>
        <v>0</v>
      </c>
      <c r="K13" s="701">
        <f t="shared" si="0"/>
        <v>0</v>
      </c>
      <c r="L13" s="701">
        <f t="shared" si="0"/>
        <v>0</v>
      </c>
    </row>
    <row r="14" spans="1:12" ht="18.75" customHeight="1" x14ac:dyDescent="0.2">
      <c r="A14" s="696"/>
      <c r="B14" s="786"/>
      <c r="C14" s="787"/>
      <c r="D14" s="716"/>
      <c r="E14" s="789" t="s">
        <v>735</v>
      </c>
      <c r="F14" s="790" t="s">
        <v>736</v>
      </c>
      <c r="G14" s="734">
        <v>0</v>
      </c>
      <c r="H14" s="734">
        <v>0</v>
      </c>
      <c r="I14" s="734">
        <v>0</v>
      </c>
      <c r="J14" s="734">
        <v>0</v>
      </c>
      <c r="K14" s="709">
        <v>0</v>
      </c>
      <c r="L14" s="709">
        <v>0</v>
      </c>
    </row>
    <row r="15" spans="1:12" ht="18.75" customHeight="1" x14ac:dyDescent="0.2">
      <c r="A15" s="702" t="s">
        <v>573</v>
      </c>
      <c r="B15" s="791"/>
      <c r="C15" s="792"/>
      <c r="D15" s="705"/>
      <c r="E15" s="793" t="s">
        <v>737</v>
      </c>
      <c r="F15" s="719" t="s">
        <v>738</v>
      </c>
      <c r="G15" s="734">
        <v>915000</v>
      </c>
      <c r="H15" s="734">
        <v>228750</v>
      </c>
      <c r="I15" s="734">
        <v>0</v>
      </c>
      <c r="J15" s="734">
        <v>0</v>
      </c>
      <c r="K15" s="709">
        <f>SUM($J15/G15)*100</f>
        <v>0</v>
      </c>
      <c r="L15" s="709">
        <f>SUM($J15/H15)*100</f>
        <v>0</v>
      </c>
    </row>
    <row r="16" spans="1:12" ht="18.75" customHeight="1" x14ac:dyDescent="0.2">
      <c r="A16" s="702" t="s">
        <v>573</v>
      </c>
      <c r="B16" s="791"/>
      <c r="C16" s="792"/>
      <c r="D16" s="705"/>
      <c r="E16" s="793" t="s">
        <v>739</v>
      </c>
      <c r="F16" s="719" t="s">
        <v>740</v>
      </c>
      <c r="G16" s="734">
        <v>0</v>
      </c>
      <c r="H16" s="734">
        <v>0</v>
      </c>
      <c r="I16" s="734">
        <v>0</v>
      </c>
      <c r="J16" s="734">
        <v>0</v>
      </c>
      <c r="K16" s="709">
        <v>0</v>
      </c>
      <c r="L16" s="709">
        <v>0</v>
      </c>
    </row>
    <row r="17" spans="1:12" ht="18.75" customHeight="1" x14ac:dyDescent="0.2">
      <c r="A17" s="696" t="s">
        <v>573</v>
      </c>
      <c r="B17" s="786"/>
      <c r="C17" s="787"/>
      <c r="D17" s="716" t="s">
        <v>741</v>
      </c>
      <c r="E17" s="717"/>
      <c r="F17" s="722" t="s">
        <v>742</v>
      </c>
      <c r="G17" s="729">
        <f>SUM(G18)</f>
        <v>0</v>
      </c>
      <c r="H17" s="729">
        <f>SUM(H18)</f>
        <v>0</v>
      </c>
      <c r="I17" s="729">
        <f>SUM(I18)</f>
        <v>0</v>
      </c>
      <c r="J17" s="729">
        <f>SUM(J18)</f>
        <v>0</v>
      </c>
      <c r="K17" s="701">
        <v>0</v>
      </c>
      <c r="L17" s="701">
        <v>0</v>
      </c>
    </row>
    <row r="18" spans="1:12" ht="18.75" customHeight="1" x14ac:dyDescent="0.2">
      <c r="A18" s="702" t="s">
        <v>573</v>
      </c>
      <c r="B18" s="791"/>
      <c r="C18" s="792"/>
      <c r="D18" s="705"/>
      <c r="E18" s="793" t="s">
        <v>743</v>
      </c>
      <c r="F18" s="719" t="s">
        <v>662</v>
      </c>
      <c r="G18" s="734">
        <v>0</v>
      </c>
      <c r="H18" s="734">
        <v>0</v>
      </c>
      <c r="I18" s="734">
        <v>0</v>
      </c>
      <c r="J18" s="734">
        <v>0</v>
      </c>
      <c r="K18" s="709">
        <v>0</v>
      </c>
      <c r="L18" s="709">
        <v>0</v>
      </c>
    </row>
    <row r="19" spans="1:12" ht="18.75" customHeight="1" x14ac:dyDescent="0.2">
      <c r="A19" s="696" t="s">
        <v>573</v>
      </c>
      <c r="B19" s="786"/>
      <c r="C19" s="787"/>
      <c r="D19" s="716" t="s">
        <v>744</v>
      </c>
      <c r="E19" s="717"/>
      <c r="F19" s="718" t="s">
        <v>745</v>
      </c>
      <c r="G19" s="729">
        <f>SUM(G20:G24)</f>
        <v>1507100</v>
      </c>
      <c r="H19" s="729">
        <f>SUM(H20:H24)</f>
        <v>466400</v>
      </c>
      <c r="I19" s="729">
        <f>SUM(I20:I24)</f>
        <v>2298</v>
      </c>
      <c r="J19" s="729">
        <f>SUM(J20:J24)</f>
        <v>144573</v>
      </c>
      <c r="K19" s="701">
        <f>SUM($J19/G19)*100</f>
        <v>9.5927941078893237</v>
      </c>
      <c r="L19" s="701">
        <f>SUM($J19/H19)*100</f>
        <v>30.997641509433961</v>
      </c>
    </row>
    <row r="20" spans="1:12" ht="18.75" customHeight="1" x14ac:dyDescent="0.2">
      <c r="A20" s="702" t="s">
        <v>573</v>
      </c>
      <c r="B20" s="710"/>
      <c r="C20" s="794"/>
      <c r="D20" s="705"/>
      <c r="E20" s="793" t="s">
        <v>746</v>
      </c>
      <c r="F20" s="795" t="s">
        <v>747</v>
      </c>
      <c r="G20" s="734">
        <v>106000</v>
      </c>
      <c r="H20" s="734">
        <v>0</v>
      </c>
      <c r="I20" s="734">
        <v>0</v>
      </c>
      <c r="J20" s="734">
        <v>0</v>
      </c>
      <c r="K20" s="709">
        <f>SUM($J20/G20)*100</f>
        <v>0</v>
      </c>
      <c r="L20" s="709">
        <v>0</v>
      </c>
    </row>
    <row r="21" spans="1:12" ht="18.75" customHeight="1" x14ac:dyDescent="0.2">
      <c r="A21" s="702" t="s">
        <v>573</v>
      </c>
      <c r="B21" s="710"/>
      <c r="C21" s="794"/>
      <c r="D21" s="705"/>
      <c r="E21" s="793" t="s">
        <v>748</v>
      </c>
      <c r="F21" s="795" t="s">
        <v>659</v>
      </c>
      <c r="G21" s="734">
        <v>900000</v>
      </c>
      <c r="H21" s="734">
        <v>225000</v>
      </c>
      <c r="I21" s="734">
        <v>0</v>
      </c>
      <c r="J21" s="734">
        <v>0</v>
      </c>
      <c r="K21" s="709">
        <f>SUM($J21/G21)*100</f>
        <v>0</v>
      </c>
      <c r="L21" s="709">
        <f>SUM($J21/H21)*100</f>
        <v>0</v>
      </c>
    </row>
    <row r="22" spans="1:12" ht="18.75" customHeight="1" x14ac:dyDescent="0.2">
      <c r="A22" s="702" t="s">
        <v>573</v>
      </c>
      <c r="B22" s="710"/>
      <c r="C22" s="794"/>
      <c r="D22" s="705"/>
      <c r="E22" s="793" t="s">
        <v>749</v>
      </c>
      <c r="F22" s="795" t="s">
        <v>660</v>
      </c>
      <c r="G22" s="734">
        <v>160000</v>
      </c>
      <c r="H22" s="734">
        <v>40000</v>
      </c>
      <c r="I22" s="734">
        <v>0</v>
      </c>
      <c r="J22" s="734">
        <v>0</v>
      </c>
      <c r="K22" s="709">
        <f>SUM($J22/G22)*100</f>
        <v>0</v>
      </c>
      <c r="L22" s="709">
        <f>SUM($J22/H22)*100</f>
        <v>0</v>
      </c>
    </row>
    <row r="23" spans="1:12" ht="18.75" customHeight="1" x14ac:dyDescent="0.2">
      <c r="A23" s="702" t="s">
        <v>573</v>
      </c>
      <c r="B23" s="710"/>
      <c r="C23" s="794"/>
      <c r="D23" s="705"/>
      <c r="E23" s="793" t="s">
        <v>750</v>
      </c>
      <c r="F23" s="796" t="s">
        <v>661</v>
      </c>
      <c r="G23" s="734">
        <v>221100</v>
      </c>
      <c r="H23" s="734">
        <v>201400</v>
      </c>
      <c r="I23" s="734">
        <v>2298</v>
      </c>
      <c r="J23" s="734">
        <v>141192</v>
      </c>
      <c r="K23" s="709">
        <f>SUM($J23/G23)*100</f>
        <v>63.858887381275444</v>
      </c>
      <c r="L23" s="709">
        <f>SUM($J23/H23)*100</f>
        <v>70.10526315789474</v>
      </c>
    </row>
    <row r="24" spans="1:12" ht="18.75" customHeight="1" x14ac:dyDescent="0.2">
      <c r="A24" s="702" t="s">
        <v>573</v>
      </c>
      <c r="B24" s="710"/>
      <c r="C24" s="794"/>
      <c r="D24" s="705"/>
      <c r="E24" s="793" t="s">
        <v>751</v>
      </c>
      <c r="F24" s="796" t="s">
        <v>752</v>
      </c>
      <c r="G24" s="734">
        <v>120000</v>
      </c>
      <c r="H24" s="734">
        <v>0</v>
      </c>
      <c r="I24" s="734">
        <v>0</v>
      </c>
      <c r="J24" s="734">
        <v>3381</v>
      </c>
      <c r="K24" s="709">
        <f>SUM($J24/G24)*100</f>
        <v>2.8174999999999999</v>
      </c>
      <c r="L24" s="709">
        <v>0</v>
      </c>
    </row>
    <row r="25" spans="1:12" ht="18.75" customHeight="1" x14ac:dyDescent="0.2">
      <c r="A25" s="696" t="s">
        <v>573</v>
      </c>
      <c r="B25" s="786"/>
      <c r="C25" s="787"/>
      <c r="D25" s="716" t="s">
        <v>753</v>
      </c>
      <c r="E25" s="717"/>
      <c r="F25" s="722" t="s">
        <v>754</v>
      </c>
      <c r="G25" s="729">
        <f>SUM(G26)</f>
        <v>0</v>
      </c>
      <c r="H25" s="729">
        <f>SUM(H26)</f>
        <v>0</v>
      </c>
      <c r="I25" s="729">
        <f>SUM(I26)</f>
        <v>0</v>
      </c>
      <c r="J25" s="729">
        <f>SUM(J26)</f>
        <v>0</v>
      </c>
      <c r="K25" s="701">
        <v>0</v>
      </c>
      <c r="L25" s="701">
        <v>0</v>
      </c>
    </row>
    <row r="26" spans="1:12" ht="18.75" customHeight="1" x14ac:dyDescent="0.2">
      <c r="A26" s="702" t="s">
        <v>573</v>
      </c>
      <c r="B26" s="726"/>
      <c r="C26" s="797"/>
      <c r="D26" s="798"/>
      <c r="E26" s="799" t="s">
        <v>755</v>
      </c>
      <c r="F26" s="800" t="s">
        <v>756</v>
      </c>
      <c r="G26" s="734">
        <v>0</v>
      </c>
      <c r="H26" s="734">
        <v>0</v>
      </c>
      <c r="I26" s="734">
        <v>0</v>
      </c>
      <c r="J26" s="734">
        <v>0</v>
      </c>
      <c r="K26" s="709">
        <v>0</v>
      </c>
      <c r="L26" s="709">
        <v>0</v>
      </c>
    </row>
    <row r="27" spans="1:12" ht="18.75" customHeight="1" x14ac:dyDescent="0.2">
      <c r="A27" s="696" t="s">
        <v>573</v>
      </c>
      <c r="B27" s="786"/>
      <c r="C27" s="787"/>
      <c r="D27" s="716" t="s">
        <v>757</v>
      </c>
      <c r="E27" s="721"/>
      <c r="F27" s="801" t="s">
        <v>758</v>
      </c>
      <c r="G27" s="729">
        <v>21350</v>
      </c>
      <c r="H27" s="729">
        <v>3064</v>
      </c>
      <c r="I27" s="729">
        <v>512</v>
      </c>
      <c r="J27" s="729">
        <v>1220</v>
      </c>
      <c r="K27" s="701">
        <f>SUM(J27/G27)*100</f>
        <v>5.7142857142857144</v>
      </c>
      <c r="L27" s="701">
        <f>SUM($J27/H27)*100</f>
        <v>39.81723237597911</v>
      </c>
    </row>
    <row r="28" spans="1:12" ht="18.75" customHeight="1" x14ac:dyDescent="0.2">
      <c r="A28" s="696" t="s">
        <v>573</v>
      </c>
      <c r="B28" s="786"/>
      <c r="C28" s="787"/>
      <c r="D28" s="716" t="s">
        <v>759</v>
      </c>
      <c r="E28" s="721"/>
      <c r="F28" s="802" t="s">
        <v>760</v>
      </c>
      <c r="G28" s="729">
        <f>SUM(G29:G31)</f>
        <v>960550</v>
      </c>
      <c r="H28" s="729">
        <f>SUM(H29:H31)</f>
        <v>42730</v>
      </c>
      <c r="I28" s="729">
        <f>SUM(I29:I31)</f>
        <v>2452</v>
      </c>
      <c r="J28" s="729">
        <f>SUM(J29:J31)</f>
        <v>45295</v>
      </c>
      <c r="K28" s="701">
        <f>SUM($J28/G28)*100</f>
        <v>4.7155275623340795</v>
      </c>
      <c r="L28" s="701">
        <f>SUM($J28/H28)*100</f>
        <v>106.00280833138311</v>
      </c>
    </row>
    <row r="29" spans="1:12" ht="18.75" customHeight="1" x14ac:dyDescent="0.2">
      <c r="A29" s="702" t="s">
        <v>573</v>
      </c>
      <c r="B29" s="726"/>
      <c r="C29" s="797"/>
      <c r="D29" s="798"/>
      <c r="E29" s="799" t="s">
        <v>761</v>
      </c>
      <c r="F29" s="800" t="s">
        <v>762</v>
      </c>
      <c r="G29" s="734">
        <v>0</v>
      </c>
      <c r="H29" s="734">
        <v>0</v>
      </c>
      <c r="I29" s="734">
        <v>0</v>
      </c>
      <c r="J29" s="734">
        <v>0</v>
      </c>
      <c r="K29" s="709">
        <v>0</v>
      </c>
      <c r="L29" s="709">
        <v>0</v>
      </c>
    </row>
    <row r="30" spans="1:12" ht="18.75" customHeight="1" x14ac:dyDescent="0.2">
      <c r="A30" s="702" t="s">
        <v>573</v>
      </c>
      <c r="B30" s="726"/>
      <c r="C30" s="797"/>
      <c r="D30" s="798"/>
      <c r="E30" s="799" t="s">
        <v>763</v>
      </c>
      <c r="F30" s="800" t="s">
        <v>764</v>
      </c>
      <c r="G30" s="734">
        <v>668550</v>
      </c>
      <c r="H30" s="734">
        <v>42730</v>
      </c>
      <c r="I30" s="734">
        <v>2106</v>
      </c>
      <c r="J30" s="734">
        <v>44949</v>
      </c>
      <c r="K30" s="709">
        <f>SUM($J30/G30)*100</f>
        <v>6.7233565178371109</v>
      </c>
      <c r="L30" s="709">
        <f>SUM($J30/H30)*100</f>
        <v>105.19307278258833</v>
      </c>
    </row>
    <row r="31" spans="1:12" ht="18.75" customHeight="1" x14ac:dyDescent="0.2">
      <c r="A31" s="702" t="s">
        <v>573</v>
      </c>
      <c r="B31" s="726"/>
      <c r="C31" s="797"/>
      <c r="D31" s="798"/>
      <c r="E31" s="799" t="s">
        <v>765</v>
      </c>
      <c r="F31" s="800" t="s">
        <v>766</v>
      </c>
      <c r="G31" s="734">
        <v>292000</v>
      </c>
      <c r="H31" s="734">
        <v>0</v>
      </c>
      <c r="I31" s="734">
        <v>346</v>
      </c>
      <c r="J31" s="734">
        <v>346</v>
      </c>
      <c r="K31" s="709">
        <f>SUM($J31/G31)*100</f>
        <v>0.11849315068493151</v>
      </c>
      <c r="L31" s="709">
        <v>0</v>
      </c>
    </row>
    <row r="32" spans="1:12" ht="15" thickBot="1" x14ac:dyDescent="0.25">
      <c r="A32" s="803"/>
      <c r="B32" s="804"/>
      <c r="C32" s="805"/>
      <c r="D32" s="805"/>
      <c r="E32" s="806"/>
      <c r="F32" s="807"/>
      <c r="G32" s="808"/>
      <c r="H32" s="808"/>
      <c r="I32" s="808"/>
      <c r="J32" s="808"/>
      <c r="K32" s="809"/>
      <c r="L32" s="809"/>
    </row>
    <row r="33" spans="2:6" x14ac:dyDescent="0.2">
      <c r="B33" s="779"/>
      <c r="C33" s="779"/>
      <c r="D33" s="779"/>
      <c r="E33" s="779"/>
      <c r="F33" s="779"/>
    </row>
    <row r="34" spans="2:6" x14ac:dyDescent="0.2">
      <c r="B34" s="779"/>
      <c r="C34" s="779"/>
      <c r="D34" s="779"/>
      <c r="E34" s="779"/>
      <c r="F34" s="779"/>
    </row>
    <row r="35" spans="2:6" x14ac:dyDescent="0.2">
      <c r="B35" s="779"/>
      <c r="C35" s="779"/>
      <c r="D35" s="779"/>
      <c r="E35" s="779"/>
      <c r="F35" s="779"/>
    </row>
    <row r="36" spans="2:6" x14ac:dyDescent="0.2">
      <c r="B36" s="779"/>
      <c r="C36" s="779"/>
      <c r="D36" s="779"/>
      <c r="E36" s="779"/>
      <c r="F36" s="779"/>
    </row>
    <row r="37" spans="2:6" x14ac:dyDescent="0.2">
      <c r="B37" s="779"/>
      <c r="C37" s="779"/>
      <c r="D37" s="779"/>
      <c r="E37" s="779"/>
      <c r="F37" s="779"/>
    </row>
    <row r="38" spans="2:6" x14ac:dyDescent="0.2">
      <c r="B38" s="779"/>
      <c r="C38" s="779"/>
      <c r="D38" s="779"/>
      <c r="E38" s="779"/>
      <c r="F38" s="779"/>
    </row>
    <row r="39" spans="2:6" x14ac:dyDescent="0.2">
      <c r="B39" s="779"/>
      <c r="C39" s="779"/>
      <c r="D39" s="779"/>
      <c r="E39" s="779"/>
      <c r="F39" s="779"/>
    </row>
    <row r="40" spans="2:6" x14ac:dyDescent="0.2">
      <c r="B40" s="779"/>
      <c r="C40" s="779"/>
      <c r="D40" s="779"/>
      <c r="E40" s="779"/>
      <c r="F40" s="779"/>
    </row>
    <row r="41" spans="2:6" x14ac:dyDescent="0.2">
      <c r="B41" s="779"/>
      <c r="C41" s="779"/>
      <c r="D41" s="779"/>
      <c r="E41" s="779"/>
      <c r="F41" s="779"/>
    </row>
    <row r="42" spans="2:6" x14ac:dyDescent="0.2">
      <c r="B42" s="779"/>
      <c r="C42" s="779"/>
      <c r="D42" s="779"/>
      <c r="E42" s="779"/>
      <c r="F42" s="779"/>
    </row>
    <row r="43" spans="2:6" x14ac:dyDescent="0.2">
      <c r="B43" s="779"/>
      <c r="C43" s="779"/>
      <c r="D43" s="779"/>
      <c r="E43" s="779"/>
      <c r="F43" s="779"/>
    </row>
    <row r="44" spans="2:6" x14ac:dyDescent="0.2">
      <c r="B44" s="779"/>
      <c r="C44" s="779"/>
      <c r="D44" s="779"/>
      <c r="E44" s="779"/>
      <c r="F44" s="779"/>
    </row>
    <row r="45" spans="2:6" x14ac:dyDescent="0.2">
      <c r="B45" s="779"/>
      <c r="C45" s="779"/>
      <c r="D45" s="779"/>
      <c r="E45" s="779"/>
      <c r="F45" s="779"/>
    </row>
    <row r="46" spans="2:6" x14ac:dyDescent="0.2">
      <c r="B46" s="779"/>
      <c r="C46" s="779"/>
      <c r="D46" s="779"/>
      <c r="E46" s="779"/>
      <c r="F46" s="779"/>
    </row>
    <row r="47" spans="2:6" x14ac:dyDescent="0.2">
      <c r="B47" s="779"/>
      <c r="C47" s="779"/>
      <c r="D47" s="779"/>
      <c r="E47" s="779"/>
      <c r="F47" s="779"/>
    </row>
    <row r="48" spans="2:6" x14ac:dyDescent="0.2">
      <c r="B48" s="779"/>
      <c r="C48" s="779"/>
      <c r="D48" s="779"/>
      <c r="E48" s="779"/>
      <c r="F48" s="779"/>
    </row>
    <row r="49" spans="2:6" x14ac:dyDescent="0.2">
      <c r="B49" s="779"/>
      <c r="C49" s="779"/>
      <c r="D49" s="779"/>
      <c r="E49" s="779"/>
      <c r="F49" s="779"/>
    </row>
    <row r="50" spans="2:6" x14ac:dyDescent="0.2">
      <c r="B50" s="779"/>
      <c r="C50" s="779"/>
      <c r="D50" s="779"/>
      <c r="E50" s="779"/>
      <c r="F50" s="779"/>
    </row>
    <row r="51" spans="2:6" x14ac:dyDescent="0.2">
      <c r="B51" s="779"/>
      <c r="C51" s="779"/>
      <c r="D51" s="779"/>
      <c r="E51" s="779"/>
      <c r="F51" s="779"/>
    </row>
    <row r="52" spans="2:6" x14ac:dyDescent="0.2">
      <c r="B52" s="779"/>
      <c r="C52" s="779"/>
      <c r="D52" s="779"/>
      <c r="E52" s="779"/>
      <c r="F52" s="779"/>
    </row>
    <row r="53" spans="2:6" x14ac:dyDescent="0.2">
      <c r="B53" s="779"/>
      <c r="C53" s="779"/>
      <c r="D53" s="779"/>
      <c r="E53" s="779"/>
      <c r="F53" s="779"/>
    </row>
    <row r="54" spans="2:6" x14ac:dyDescent="0.2">
      <c r="B54" s="779"/>
      <c r="C54" s="779"/>
      <c r="D54" s="779"/>
      <c r="E54" s="779"/>
      <c r="F54" s="779"/>
    </row>
    <row r="55" spans="2:6" x14ac:dyDescent="0.2">
      <c r="B55" s="779"/>
      <c r="C55" s="779"/>
      <c r="D55" s="779"/>
      <c r="E55" s="779"/>
      <c r="F55" s="779"/>
    </row>
    <row r="56" spans="2:6" x14ac:dyDescent="0.2">
      <c r="B56" s="779"/>
      <c r="C56" s="779"/>
      <c r="D56" s="779"/>
      <c r="E56" s="779"/>
      <c r="F56" s="779"/>
    </row>
    <row r="57" spans="2:6" x14ac:dyDescent="0.2">
      <c r="B57" s="779"/>
      <c r="C57" s="779"/>
      <c r="D57" s="779"/>
      <c r="E57" s="779"/>
      <c r="F57" s="779"/>
    </row>
    <row r="58" spans="2:6" x14ac:dyDescent="0.2">
      <c r="B58" s="779"/>
      <c r="C58" s="779"/>
      <c r="D58" s="779"/>
      <c r="E58" s="779"/>
      <c r="F58" s="779"/>
    </row>
    <row r="59" spans="2:6" x14ac:dyDescent="0.2">
      <c r="B59" s="779"/>
      <c r="C59" s="779"/>
      <c r="D59" s="779"/>
      <c r="E59" s="779"/>
      <c r="F59" s="779"/>
    </row>
    <row r="60" spans="2:6" x14ac:dyDescent="0.2">
      <c r="B60" s="779"/>
      <c r="C60" s="779"/>
      <c r="D60" s="779"/>
      <c r="E60" s="779"/>
      <c r="F60" s="779"/>
    </row>
    <row r="61" spans="2:6" x14ac:dyDescent="0.2">
      <c r="B61" s="779"/>
      <c r="C61" s="779"/>
      <c r="D61" s="779"/>
      <c r="E61" s="779"/>
      <c r="F61" s="779"/>
    </row>
    <row r="62" spans="2:6" x14ac:dyDescent="0.2">
      <c r="B62" s="779"/>
      <c r="C62" s="779"/>
      <c r="D62" s="779"/>
      <c r="E62" s="779"/>
      <c r="F62" s="779"/>
    </row>
    <row r="63" spans="2:6" x14ac:dyDescent="0.2">
      <c r="B63" s="779"/>
      <c r="C63" s="779"/>
      <c r="D63" s="779"/>
      <c r="E63" s="779"/>
      <c r="F63" s="779"/>
    </row>
    <row r="64" spans="2:6" x14ac:dyDescent="0.2">
      <c r="B64" s="779"/>
      <c r="C64" s="779"/>
      <c r="D64" s="779"/>
      <c r="E64" s="779"/>
      <c r="F64" s="779"/>
    </row>
    <row r="65" spans="2:6" x14ac:dyDescent="0.2">
      <c r="B65" s="779"/>
      <c r="C65" s="779"/>
      <c r="D65" s="779"/>
      <c r="E65" s="779"/>
      <c r="F65" s="779"/>
    </row>
    <row r="66" spans="2:6" x14ac:dyDescent="0.2">
      <c r="B66" s="779"/>
      <c r="C66" s="779"/>
      <c r="D66" s="779"/>
      <c r="E66" s="779"/>
      <c r="F66" s="779"/>
    </row>
    <row r="67" spans="2:6" x14ac:dyDescent="0.2">
      <c r="B67" s="779"/>
      <c r="C67" s="779"/>
      <c r="D67" s="779"/>
      <c r="E67" s="779"/>
      <c r="F67" s="779"/>
    </row>
    <row r="68" spans="2:6" x14ac:dyDescent="0.2">
      <c r="B68" s="779"/>
      <c r="C68" s="779"/>
      <c r="D68" s="779"/>
      <c r="E68" s="779"/>
      <c r="F68" s="779"/>
    </row>
    <row r="69" spans="2:6" x14ac:dyDescent="0.2">
      <c r="B69" s="779"/>
      <c r="C69" s="779"/>
      <c r="D69" s="779"/>
      <c r="E69" s="779"/>
      <c r="F69" s="779"/>
    </row>
    <row r="70" spans="2:6" x14ac:dyDescent="0.2">
      <c r="B70" s="779"/>
      <c r="C70" s="779"/>
      <c r="D70" s="779"/>
      <c r="E70" s="779"/>
      <c r="F70" s="779"/>
    </row>
    <row r="71" spans="2:6" x14ac:dyDescent="0.2">
      <c r="B71" s="779"/>
      <c r="C71" s="779"/>
      <c r="D71" s="779"/>
      <c r="E71" s="779"/>
      <c r="F71" s="779"/>
    </row>
    <row r="72" spans="2:6" x14ac:dyDescent="0.2">
      <c r="B72" s="779"/>
      <c r="C72" s="779"/>
      <c r="D72" s="779"/>
      <c r="E72" s="779"/>
      <c r="F72" s="779"/>
    </row>
    <row r="73" spans="2:6" x14ac:dyDescent="0.2">
      <c r="B73" s="779"/>
      <c r="C73" s="779"/>
      <c r="D73" s="779"/>
      <c r="E73" s="779"/>
      <c r="F73" s="779"/>
    </row>
    <row r="74" spans="2:6" x14ac:dyDescent="0.2">
      <c r="B74" s="779"/>
      <c r="C74" s="779"/>
      <c r="D74" s="779"/>
      <c r="E74" s="779"/>
      <c r="F74" s="779"/>
    </row>
    <row r="75" spans="2:6" x14ac:dyDescent="0.2">
      <c r="B75" s="779"/>
      <c r="C75" s="779"/>
      <c r="D75" s="779"/>
      <c r="E75" s="779"/>
      <c r="F75" s="779"/>
    </row>
    <row r="76" spans="2:6" x14ac:dyDescent="0.2">
      <c r="B76" s="779"/>
      <c r="C76" s="779"/>
      <c r="D76" s="779"/>
      <c r="E76" s="779"/>
      <c r="F76" s="779"/>
    </row>
    <row r="77" spans="2:6" x14ac:dyDescent="0.2">
      <c r="B77" s="779"/>
      <c r="C77" s="779"/>
      <c r="D77" s="779"/>
      <c r="E77" s="779"/>
      <c r="F77" s="779"/>
    </row>
    <row r="78" spans="2:6" x14ac:dyDescent="0.2">
      <c r="B78" s="779"/>
      <c r="C78" s="779"/>
      <c r="D78" s="779"/>
      <c r="E78" s="779"/>
      <c r="F78" s="779"/>
    </row>
    <row r="79" spans="2:6" x14ac:dyDescent="0.2">
      <c r="B79" s="779"/>
      <c r="C79" s="779"/>
      <c r="D79" s="779"/>
      <c r="E79" s="779"/>
      <c r="F79" s="779"/>
    </row>
    <row r="80" spans="2:6" x14ac:dyDescent="0.2">
      <c r="B80" s="779"/>
      <c r="C80" s="779"/>
      <c r="D80" s="779"/>
      <c r="E80" s="779"/>
      <c r="F80" s="779"/>
    </row>
    <row r="81" spans="2:6" x14ac:dyDescent="0.2">
      <c r="B81" s="779"/>
      <c r="C81" s="779"/>
      <c r="D81" s="779"/>
      <c r="E81" s="779"/>
      <c r="F81" s="779"/>
    </row>
    <row r="82" spans="2:6" x14ac:dyDescent="0.2">
      <c r="B82" s="779"/>
      <c r="C82" s="779"/>
      <c r="D82" s="779"/>
      <c r="E82" s="779"/>
      <c r="F82" s="779"/>
    </row>
    <row r="83" spans="2:6" x14ac:dyDescent="0.2">
      <c r="B83" s="779"/>
      <c r="C83" s="779"/>
      <c r="D83" s="779"/>
      <c r="E83" s="779"/>
      <c r="F83" s="779"/>
    </row>
    <row r="84" spans="2:6" x14ac:dyDescent="0.2">
      <c r="B84" s="779"/>
      <c r="C84" s="779"/>
      <c r="D84" s="779"/>
      <c r="E84" s="779"/>
      <c r="F84" s="779"/>
    </row>
    <row r="85" spans="2:6" x14ac:dyDescent="0.2">
      <c r="B85" s="779"/>
      <c r="C85" s="779"/>
      <c r="D85" s="779"/>
      <c r="E85" s="779"/>
      <c r="F85" s="779"/>
    </row>
    <row r="86" spans="2:6" x14ac:dyDescent="0.2">
      <c r="B86" s="779"/>
      <c r="C86" s="779"/>
      <c r="D86" s="779"/>
      <c r="E86" s="779"/>
      <c r="F86" s="779"/>
    </row>
    <row r="87" spans="2:6" x14ac:dyDescent="0.2">
      <c r="B87" s="779"/>
      <c r="C87" s="779"/>
      <c r="D87" s="779"/>
      <c r="E87" s="779"/>
      <c r="F87" s="779"/>
    </row>
    <row r="88" spans="2:6" x14ac:dyDescent="0.2">
      <c r="B88" s="779"/>
      <c r="C88" s="779"/>
      <c r="D88" s="779"/>
      <c r="E88" s="779"/>
      <c r="F88" s="779"/>
    </row>
    <row r="89" spans="2:6" x14ac:dyDescent="0.2">
      <c r="B89" s="779"/>
      <c r="C89" s="779"/>
      <c r="D89" s="779"/>
      <c r="E89" s="779"/>
      <c r="F89" s="779"/>
    </row>
    <row r="90" spans="2:6" x14ac:dyDescent="0.2">
      <c r="B90" s="779"/>
      <c r="C90" s="779"/>
      <c r="D90" s="779"/>
      <c r="E90" s="779"/>
      <c r="F90" s="779"/>
    </row>
    <row r="91" spans="2:6" x14ac:dyDescent="0.2">
      <c r="B91" s="779"/>
      <c r="C91" s="779"/>
      <c r="D91" s="779"/>
      <c r="E91" s="779"/>
      <c r="F91" s="779"/>
    </row>
    <row r="92" spans="2:6" x14ac:dyDescent="0.2">
      <c r="B92" s="779"/>
      <c r="C92" s="779"/>
      <c r="D92" s="779"/>
      <c r="E92" s="779"/>
      <c r="F92" s="779"/>
    </row>
    <row r="93" spans="2:6" x14ac:dyDescent="0.2">
      <c r="B93" s="779"/>
      <c r="C93" s="779"/>
      <c r="D93" s="779"/>
      <c r="E93" s="779"/>
      <c r="F93" s="779"/>
    </row>
    <row r="94" spans="2:6" x14ac:dyDescent="0.2">
      <c r="B94" s="779"/>
      <c r="C94" s="779"/>
      <c r="D94" s="779"/>
      <c r="E94" s="779"/>
      <c r="F94" s="779"/>
    </row>
    <row r="95" spans="2:6" x14ac:dyDescent="0.2">
      <c r="B95" s="779"/>
      <c r="C95" s="779"/>
      <c r="D95" s="779"/>
      <c r="E95" s="779"/>
      <c r="F95" s="779"/>
    </row>
    <row r="96" spans="2:6" x14ac:dyDescent="0.2">
      <c r="B96" s="779"/>
      <c r="C96" s="779"/>
      <c r="D96" s="779"/>
      <c r="E96" s="779"/>
      <c r="F96" s="779"/>
    </row>
    <row r="97" spans="2:6" x14ac:dyDescent="0.2">
      <c r="B97" s="779"/>
      <c r="C97" s="779"/>
      <c r="D97" s="779"/>
      <c r="E97" s="779"/>
      <c r="F97" s="779"/>
    </row>
    <row r="98" spans="2:6" x14ac:dyDescent="0.2">
      <c r="B98" s="779"/>
      <c r="C98" s="779"/>
      <c r="D98" s="779"/>
      <c r="E98" s="779"/>
      <c r="F98" s="779"/>
    </row>
    <row r="99" spans="2:6" x14ac:dyDescent="0.2">
      <c r="B99" s="779"/>
      <c r="C99" s="779"/>
      <c r="D99" s="779"/>
      <c r="E99" s="779"/>
      <c r="F99" s="779"/>
    </row>
    <row r="100" spans="2:6" x14ac:dyDescent="0.2">
      <c r="B100" s="779"/>
      <c r="C100" s="779"/>
      <c r="D100" s="779"/>
      <c r="E100" s="779"/>
      <c r="F100" s="779"/>
    </row>
    <row r="101" spans="2:6" x14ac:dyDescent="0.2">
      <c r="B101" s="779"/>
      <c r="C101" s="779"/>
      <c r="D101" s="779"/>
      <c r="E101" s="779"/>
      <c r="F101" s="779"/>
    </row>
    <row r="102" spans="2:6" x14ac:dyDescent="0.2">
      <c r="B102" s="779"/>
      <c r="C102" s="779"/>
      <c r="D102" s="779"/>
      <c r="E102" s="779"/>
      <c r="F102" s="779"/>
    </row>
    <row r="103" spans="2:6" x14ac:dyDescent="0.2">
      <c r="B103" s="779"/>
      <c r="C103" s="779"/>
      <c r="D103" s="779"/>
      <c r="E103" s="779"/>
      <c r="F103" s="779"/>
    </row>
    <row r="104" spans="2:6" x14ac:dyDescent="0.2">
      <c r="B104" s="779"/>
      <c r="C104" s="779"/>
      <c r="D104" s="779"/>
      <c r="E104" s="779"/>
      <c r="F104" s="779"/>
    </row>
    <row r="105" spans="2:6" x14ac:dyDescent="0.2">
      <c r="B105" s="779"/>
      <c r="C105" s="779"/>
      <c r="D105" s="779"/>
      <c r="E105" s="779"/>
      <c r="F105" s="779"/>
    </row>
    <row r="106" spans="2:6" x14ac:dyDescent="0.2">
      <c r="B106" s="779"/>
      <c r="C106" s="779"/>
      <c r="D106" s="779"/>
      <c r="E106" s="779"/>
      <c r="F106" s="779"/>
    </row>
    <row r="107" spans="2:6" x14ac:dyDescent="0.2">
      <c r="B107" s="779"/>
      <c r="C107" s="779"/>
      <c r="D107" s="779"/>
      <c r="E107" s="779"/>
      <c r="F107" s="779"/>
    </row>
    <row r="108" spans="2:6" x14ac:dyDescent="0.2">
      <c r="B108" s="779"/>
      <c r="C108" s="779"/>
      <c r="D108" s="779"/>
      <c r="E108" s="779"/>
      <c r="F108" s="779"/>
    </row>
    <row r="109" spans="2:6" x14ac:dyDescent="0.2">
      <c r="B109" s="779"/>
      <c r="C109" s="779"/>
      <c r="D109" s="779"/>
      <c r="E109" s="779"/>
      <c r="F109" s="779"/>
    </row>
    <row r="110" spans="2:6" x14ac:dyDescent="0.2">
      <c r="B110" s="779"/>
      <c r="C110" s="779"/>
      <c r="D110" s="779"/>
      <c r="E110" s="779"/>
      <c r="F110" s="779"/>
    </row>
    <row r="111" spans="2:6" x14ac:dyDescent="0.2">
      <c r="B111" s="779"/>
      <c r="C111" s="779"/>
      <c r="D111" s="779"/>
      <c r="E111" s="779"/>
      <c r="F111" s="779"/>
    </row>
    <row r="112" spans="2:6" x14ac:dyDescent="0.2">
      <c r="B112" s="779"/>
      <c r="C112" s="779"/>
      <c r="D112" s="779"/>
      <c r="E112" s="779"/>
      <c r="F112" s="779"/>
    </row>
    <row r="113" spans="2:6" x14ac:dyDescent="0.2">
      <c r="B113" s="779"/>
      <c r="C113" s="779"/>
      <c r="D113" s="779"/>
      <c r="E113" s="779"/>
      <c r="F113" s="779"/>
    </row>
    <row r="114" spans="2:6" x14ac:dyDescent="0.2">
      <c r="B114" s="779"/>
      <c r="C114" s="779"/>
      <c r="D114" s="779"/>
      <c r="E114" s="779"/>
      <c r="F114" s="779"/>
    </row>
    <row r="115" spans="2:6" x14ac:dyDescent="0.2">
      <c r="B115" s="779"/>
      <c r="C115" s="779"/>
      <c r="D115" s="779"/>
      <c r="E115" s="779"/>
      <c r="F115" s="779"/>
    </row>
    <row r="116" spans="2:6" x14ac:dyDescent="0.2">
      <c r="B116" s="779"/>
      <c r="C116" s="779"/>
      <c r="D116" s="779"/>
      <c r="E116" s="779"/>
      <c r="F116" s="779"/>
    </row>
    <row r="117" spans="2:6" x14ac:dyDescent="0.2">
      <c r="B117" s="779"/>
      <c r="C117" s="779"/>
      <c r="D117" s="779"/>
      <c r="E117" s="779"/>
      <c r="F117" s="779"/>
    </row>
    <row r="118" spans="2:6" x14ac:dyDescent="0.2">
      <c r="B118" s="779"/>
      <c r="C118" s="779"/>
      <c r="D118" s="779"/>
      <c r="E118" s="779"/>
      <c r="F118" s="779"/>
    </row>
    <row r="119" spans="2:6" x14ac:dyDescent="0.2">
      <c r="B119" s="779"/>
      <c r="C119" s="779"/>
      <c r="D119" s="779"/>
      <c r="E119" s="779"/>
      <c r="F119" s="779"/>
    </row>
    <row r="120" spans="2:6" x14ac:dyDescent="0.2">
      <c r="B120" s="779"/>
      <c r="C120" s="779"/>
      <c r="D120" s="779"/>
      <c r="E120" s="779"/>
      <c r="F120" s="779"/>
    </row>
    <row r="121" spans="2:6" x14ac:dyDescent="0.2">
      <c r="B121" s="779"/>
      <c r="C121" s="779"/>
      <c r="D121" s="779"/>
      <c r="E121" s="779"/>
      <c r="F121" s="779"/>
    </row>
    <row r="122" spans="2:6" x14ac:dyDescent="0.2">
      <c r="B122" s="779"/>
      <c r="C122" s="779"/>
      <c r="D122" s="779"/>
      <c r="E122" s="779"/>
      <c r="F122" s="779"/>
    </row>
    <row r="123" spans="2:6" x14ac:dyDescent="0.2">
      <c r="B123" s="779"/>
      <c r="C123" s="779"/>
      <c r="D123" s="779"/>
      <c r="E123" s="779"/>
      <c r="F123" s="779"/>
    </row>
    <row r="124" spans="2:6" x14ac:dyDescent="0.2">
      <c r="B124" s="779"/>
      <c r="C124" s="779"/>
      <c r="D124" s="779"/>
      <c r="E124" s="779"/>
      <c r="F124" s="779"/>
    </row>
    <row r="125" spans="2:6" x14ac:dyDescent="0.2">
      <c r="B125" s="779"/>
      <c r="C125" s="779"/>
      <c r="D125" s="779"/>
      <c r="E125" s="779"/>
      <c r="F125" s="779"/>
    </row>
    <row r="126" spans="2:6" x14ac:dyDescent="0.2">
      <c r="B126" s="779"/>
      <c r="C126" s="779"/>
      <c r="D126" s="779"/>
      <c r="E126" s="779"/>
      <c r="F126" s="779"/>
    </row>
    <row r="127" spans="2:6" x14ac:dyDescent="0.2">
      <c r="B127" s="779"/>
      <c r="C127" s="779"/>
      <c r="D127" s="779"/>
      <c r="E127" s="779"/>
      <c r="F127" s="779"/>
    </row>
    <row r="128" spans="2:6" x14ac:dyDescent="0.2">
      <c r="B128" s="779"/>
      <c r="C128" s="779"/>
      <c r="D128" s="779"/>
      <c r="E128" s="779"/>
      <c r="F128" s="779"/>
    </row>
    <row r="129" spans="2:6" x14ac:dyDescent="0.2">
      <c r="B129" s="779"/>
      <c r="C129" s="779"/>
      <c r="D129" s="779"/>
      <c r="E129" s="779"/>
      <c r="F129" s="779"/>
    </row>
    <row r="130" spans="2:6" x14ac:dyDescent="0.2">
      <c r="B130" s="779"/>
      <c r="C130" s="779"/>
      <c r="D130" s="779"/>
      <c r="E130" s="779"/>
      <c r="F130" s="779"/>
    </row>
    <row r="131" spans="2:6" x14ac:dyDescent="0.2">
      <c r="B131" s="779"/>
      <c r="C131" s="779"/>
      <c r="D131" s="779"/>
      <c r="E131" s="779"/>
      <c r="F131" s="779"/>
    </row>
    <row r="132" spans="2:6" x14ac:dyDescent="0.2">
      <c r="B132" s="779"/>
      <c r="C132" s="779"/>
      <c r="D132" s="779"/>
      <c r="E132" s="779"/>
      <c r="F132" s="779"/>
    </row>
    <row r="133" spans="2:6" x14ac:dyDescent="0.2">
      <c r="B133" s="779"/>
      <c r="C133" s="779"/>
      <c r="D133" s="779"/>
      <c r="E133" s="779"/>
      <c r="F133" s="779"/>
    </row>
    <row r="134" spans="2:6" x14ac:dyDescent="0.2">
      <c r="B134" s="779"/>
      <c r="C134" s="779"/>
      <c r="D134" s="779"/>
      <c r="E134" s="779"/>
      <c r="F134" s="779"/>
    </row>
    <row r="135" spans="2:6" x14ac:dyDescent="0.2">
      <c r="B135" s="779"/>
      <c r="C135" s="779"/>
      <c r="D135" s="779"/>
      <c r="E135" s="779"/>
      <c r="F135" s="779"/>
    </row>
    <row r="136" spans="2:6" x14ac:dyDescent="0.2">
      <c r="B136" s="779"/>
      <c r="C136" s="779"/>
      <c r="D136" s="779"/>
      <c r="E136" s="779"/>
      <c r="F136" s="779"/>
    </row>
    <row r="137" spans="2:6" x14ac:dyDescent="0.2">
      <c r="B137" s="779"/>
      <c r="C137" s="779"/>
      <c r="D137" s="779"/>
      <c r="E137" s="779"/>
      <c r="F137" s="779"/>
    </row>
    <row r="138" spans="2:6" x14ac:dyDescent="0.2">
      <c r="B138" s="779"/>
      <c r="C138" s="779"/>
      <c r="D138" s="779"/>
      <c r="E138" s="779"/>
      <c r="F138" s="779"/>
    </row>
    <row r="139" spans="2:6" x14ac:dyDescent="0.2">
      <c r="B139" s="779"/>
      <c r="C139" s="779"/>
      <c r="D139" s="779"/>
      <c r="E139" s="779"/>
      <c r="F139" s="779"/>
    </row>
    <row r="140" spans="2:6" x14ac:dyDescent="0.2">
      <c r="B140" s="779"/>
      <c r="C140" s="779"/>
      <c r="D140" s="779"/>
      <c r="E140" s="779"/>
      <c r="F140" s="779"/>
    </row>
    <row r="141" spans="2:6" x14ac:dyDescent="0.2">
      <c r="B141" s="779"/>
      <c r="C141" s="779"/>
      <c r="D141" s="779"/>
      <c r="E141" s="779"/>
      <c r="F141" s="779"/>
    </row>
    <row r="142" spans="2:6" x14ac:dyDescent="0.2">
      <c r="B142" s="779"/>
      <c r="C142" s="779"/>
      <c r="D142" s="779"/>
      <c r="E142" s="779"/>
      <c r="F142" s="779"/>
    </row>
    <row r="143" spans="2:6" x14ac:dyDescent="0.2">
      <c r="B143" s="779"/>
      <c r="C143" s="779"/>
      <c r="D143" s="779"/>
      <c r="E143" s="779"/>
      <c r="F143" s="779"/>
    </row>
    <row r="144" spans="2:6" x14ac:dyDescent="0.2">
      <c r="B144" s="779"/>
      <c r="C144" s="779"/>
      <c r="D144" s="779"/>
      <c r="E144" s="779"/>
      <c r="F144" s="779"/>
    </row>
    <row r="145" spans="2:6" x14ac:dyDescent="0.2">
      <c r="B145" s="779"/>
      <c r="C145" s="779"/>
      <c r="D145" s="779"/>
      <c r="E145" s="779"/>
      <c r="F145" s="779"/>
    </row>
    <row r="146" spans="2:6" x14ac:dyDescent="0.2">
      <c r="B146" s="779"/>
      <c r="C146" s="779"/>
      <c r="D146" s="779"/>
      <c r="E146" s="779"/>
      <c r="F146" s="779"/>
    </row>
    <row r="147" spans="2:6" x14ac:dyDescent="0.2">
      <c r="B147" s="779"/>
      <c r="C147" s="779"/>
      <c r="D147" s="779"/>
      <c r="E147" s="779"/>
      <c r="F147" s="779"/>
    </row>
    <row r="148" spans="2:6" x14ac:dyDescent="0.2">
      <c r="B148" s="779"/>
      <c r="C148" s="779"/>
      <c r="D148" s="779"/>
      <c r="E148" s="779"/>
      <c r="F148" s="779"/>
    </row>
    <row r="149" spans="2:6" x14ac:dyDescent="0.2">
      <c r="B149" s="779"/>
      <c r="C149" s="779"/>
      <c r="D149" s="779"/>
      <c r="E149" s="779"/>
      <c r="F149" s="779"/>
    </row>
    <row r="150" spans="2:6" x14ac:dyDescent="0.2">
      <c r="B150" s="779"/>
      <c r="C150" s="779"/>
      <c r="D150" s="779"/>
      <c r="E150" s="779"/>
      <c r="F150" s="779"/>
    </row>
    <row r="151" spans="2:6" x14ac:dyDescent="0.2">
      <c r="B151" s="779"/>
      <c r="C151" s="779"/>
      <c r="D151" s="779"/>
      <c r="E151" s="779"/>
      <c r="F151" s="779"/>
    </row>
    <row r="152" spans="2:6" x14ac:dyDescent="0.2">
      <c r="B152" s="779"/>
      <c r="C152" s="779"/>
      <c r="D152" s="779"/>
      <c r="E152" s="779"/>
      <c r="F152" s="779"/>
    </row>
    <row r="153" spans="2:6" x14ac:dyDescent="0.2">
      <c r="B153" s="779"/>
      <c r="C153" s="779"/>
      <c r="D153" s="779"/>
      <c r="E153" s="779"/>
      <c r="F153" s="779"/>
    </row>
    <row r="154" spans="2:6" x14ac:dyDescent="0.2">
      <c r="B154" s="779"/>
      <c r="C154" s="779"/>
      <c r="D154" s="779"/>
      <c r="E154" s="779"/>
      <c r="F154" s="779"/>
    </row>
    <row r="155" spans="2:6" x14ac:dyDescent="0.2">
      <c r="B155" s="779"/>
      <c r="C155" s="779"/>
      <c r="D155" s="779"/>
      <c r="E155" s="779"/>
      <c r="F155" s="779"/>
    </row>
    <row r="156" spans="2:6" x14ac:dyDescent="0.2">
      <c r="B156" s="779"/>
      <c r="C156" s="779"/>
      <c r="D156" s="779"/>
      <c r="E156" s="779"/>
      <c r="F156" s="779"/>
    </row>
    <row r="157" spans="2:6" x14ac:dyDescent="0.2">
      <c r="B157" s="779"/>
      <c r="C157" s="779"/>
      <c r="D157" s="779"/>
      <c r="E157" s="779"/>
      <c r="F157" s="779"/>
    </row>
    <row r="158" spans="2:6" x14ac:dyDescent="0.2">
      <c r="B158" s="779"/>
      <c r="C158" s="779"/>
      <c r="D158" s="779"/>
      <c r="E158" s="779"/>
      <c r="F158" s="779"/>
    </row>
    <row r="159" spans="2:6" x14ac:dyDescent="0.2">
      <c r="B159" s="779"/>
      <c r="C159" s="779"/>
      <c r="D159" s="779"/>
      <c r="E159" s="779"/>
      <c r="F159" s="779"/>
    </row>
    <row r="160" spans="2:6" x14ac:dyDescent="0.2">
      <c r="B160" s="779"/>
      <c r="C160" s="779"/>
      <c r="D160" s="779"/>
      <c r="E160" s="779"/>
      <c r="F160" s="779"/>
    </row>
    <row r="161" spans="2:6" x14ac:dyDescent="0.2">
      <c r="B161" s="779"/>
      <c r="C161" s="779"/>
      <c r="D161" s="779"/>
      <c r="E161" s="779"/>
      <c r="F161" s="779"/>
    </row>
    <row r="162" spans="2:6" x14ac:dyDescent="0.2">
      <c r="B162" s="779"/>
      <c r="C162" s="779"/>
      <c r="D162" s="779"/>
      <c r="E162" s="779"/>
      <c r="F162" s="779"/>
    </row>
    <row r="163" spans="2:6" x14ac:dyDescent="0.2">
      <c r="B163" s="779"/>
      <c r="C163" s="779"/>
      <c r="D163" s="779"/>
      <c r="E163" s="779"/>
      <c r="F163" s="779"/>
    </row>
    <row r="164" spans="2:6" x14ac:dyDescent="0.2">
      <c r="B164" s="779"/>
      <c r="C164" s="779"/>
      <c r="D164" s="779"/>
      <c r="E164" s="779"/>
      <c r="F164" s="779"/>
    </row>
    <row r="165" spans="2:6" x14ac:dyDescent="0.2">
      <c r="B165" s="779"/>
      <c r="C165" s="779"/>
      <c r="D165" s="779"/>
      <c r="E165" s="779"/>
      <c r="F165" s="779"/>
    </row>
    <row r="166" spans="2:6" x14ac:dyDescent="0.2">
      <c r="B166" s="779"/>
      <c r="C166" s="779"/>
      <c r="D166" s="779"/>
      <c r="E166" s="779"/>
      <c r="F166" s="779"/>
    </row>
    <row r="167" spans="2:6" x14ac:dyDescent="0.2">
      <c r="B167" s="779"/>
      <c r="C167" s="779"/>
      <c r="D167" s="779"/>
      <c r="E167" s="779"/>
      <c r="F167" s="779"/>
    </row>
    <row r="168" spans="2:6" x14ac:dyDescent="0.2">
      <c r="B168" s="779"/>
      <c r="C168" s="779"/>
      <c r="D168" s="779"/>
      <c r="E168" s="779"/>
      <c r="F168" s="779"/>
    </row>
    <row r="169" spans="2:6" x14ac:dyDescent="0.2">
      <c r="B169" s="779"/>
      <c r="C169" s="779"/>
      <c r="D169" s="779"/>
      <c r="E169" s="779"/>
      <c r="F169" s="779"/>
    </row>
    <row r="170" spans="2:6" x14ac:dyDescent="0.2">
      <c r="B170" s="779"/>
      <c r="C170" s="779"/>
      <c r="D170" s="779"/>
      <c r="E170" s="779"/>
      <c r="F170" s="779"/>
    </row>
    <row r="171" spans="2:6" x14ac:dyDescent="0.2">
      <c r="B171" s="779"/>
      <c r="C171" s="779"/>
      <c r="D171" s="779"/>
      <c r="E171" s="779"/>
      <c r="F171" s="779"/>
    </row>
    <row r="172" spans="2:6" x14ac:dyDescent="0.2">
      <c r="B172" s="779"/>
      <c r="C172" s="779"/>
      <c r="D172" s="779"/>
      <c r="E172" s="779"/>
      <c r="F172" s="779"/>
    </row>
    <row r="173" spans="2:6" x14ac:dyDescent="0.2">
      <c r="B173" s="779"/>
      <c r="C173" s="779"/>
      <c r="D173" s="779"/>
      <c r="E173" s="779"/>
      <c r="F173" s="779"/>
    </row>
    <row r="174" spans="2:6" x14ac:dyDescent="0.2">
      <c r="B174" s="779"/>
      <c r="C174" s="779"/>
      <c r="D174" s="779"/>
      <c r="E174" s="779"/>
      <c r="F174" s="779"/>
    </row>
    <row r="175" spans="2:6" x14ac:dyDescent="0.2">
      <c r="B175" s="779"/>
      <c r="C175" s="779"/>
      <c r="D175" s="779"/>
      <c r="E175" s="779"/>
      <c r="F175" s="779"/>
    </row>
    <row r="176" spans="2:6" x14ac:dyDescent="0.2">
      <c r="B176" s="779"/>
      <c r="C176" s="779"/>
      <c r="D176" s="779"/>
      <c r="E176" s="779"/>
      <c r="F176" s="779"/>
    </row>
    <row r="177" spans="2:6" x14ac:dyDescent="0.2">
      <c r="B177" s="779"/>
      <c r="C177" s="779"/>
      <c r="D177" s="779"/>
      <c r="E177" s="779"/>
      <c r="F177" s="779"/>
    </row>
    <row r="178" spans="2:6" x14ac:dyDescent="0.2">
      <c r="B178" s="779"/>
      <c r="C178" s="779"/>
      <c r="D178" s="779"/>
      <c r="E178" s="779"/>
      <c r="F178" s="779"/>
    </row>
    <row r="179" spans="2:6" x14ac:dyDescent="0.2">
      <c r="B179" s="779"/>
      <c r="C179" s="779"/>
      <c r="D179" s="779"/>
      <c r="E179" s="779"/>
      <c r="F179" s="779"/>
    </row>
    <row r="180" spans="2:6" x14ac:dyDescent="0.2">
      <c r="B180" s="779"/>
      <c r="C180" s="779"/>
      <c r="D180" s="779"/>
      <c r="E180" s="779"/>
      <c r="F180" s="779"/>
    </row>
    <row r="181" spans="2:6" x14ac:dyDescent="0.2">
      <c r="B181" s="779"/>
      <c r="C181" s="779"/>
      <c r="D181" s="779"/>
      <c r="E181" s="779"/>
      <c r="F181" s="779"/>
    </row>
    <row r="182" spans="2:6" x14ac:dyDescent="0.2">
      <c r="B182" s="779"/>
      <c r="C182" s="779"/>
      <c r="D182" s="779"/>
      <c r="E182" s="779"/>
      <c r="F182" s="779"/>
    </row>
    <row r="183" spans="2:6" x14ac:dyDescent="0.2">
      <c r="B183" s="779"/>
      <c r="C183" s="779"/>
      <c r="D183" s="779"/>
      <c r="E183" s="779"/>
      <c r="F183" s="779"/>
    </row>
    <row r="184" spans="2:6" x14ac:dyDescent="0.2">
      <c r="B184" s="779"/>
      <c r="C184" s="779"/>
      <c r="D184" s="779"/>
      <c r="E184" s="779"/>
      <c r="F184" s="779"/>
    </row>
    <row r="185" spans="2:6" x14ac:dyDescent="0.2">
      <c r="B185" s="779"/>
      <c r="C185" s="779"/>
      <c r="D185" s="779"/>
      <c r="E185" s="779"/>
      <c r="F185" s="779"/>
    </row>
    <row r="186" spans="2:6" x14ac:dyDescent="0.2">
      <c r="B186" s="779"/>
      <c r="C186" s="779"/>
      <c r="D186" s="779"/>
      <c r="E186" s="779"/>
      <c r="F186" s="779"/>
    </row>
    <row r="187" spans="2:6" x14ac:dyDescent="0.2">
      <c r="B187" s="779"/>
      <c r="C187" s="779"/>
      <c r="D187" s="779"/>
      <c r="E187" s="779"/>
      <c r="F187" s="779"/>
    </row>
    <row r="188" spans="2:6" x14ac:dyDescent="0.2">
      <c r="B188" s="779"/>
      <c r="C188" s="779"/>
      <c r="D188" s="779"/>
      <c r="E188" s="779"/>
      <c r="F188" s="779"/>
    </row>
    <row r="189" spans="2:6" x14ac:dyDescent="0.2">
      <c r="B189" s="779"/>
      <c r="C189" s="779"/>
      <c r="D189" s="779"/>
      <c r="E189" s="779"/>
      <c r="F189" s="779"/>
    </row>
    <row r="190" spans="2:6" x14ac:dyDescent="0.2">
      <c r="B190" s="779"/>
      <c r="C190" s="779"/>
      <c r="D190" s="779"/>
      <c r="E190" s="779"/>
      <c r="F190" s="779"/>
    </row>
    <row r="191" spans="2:6" x14ac:dyDescent="0.2">
      <c r="B191" s="779"/>
      <c r="C191" s="779"/>
      <c r="D191" s="779"/>
      <c r="E191" s="779"/>
      <c r="F191" s="779"/>
    </row>
    <row r="192" spans="2:6" x14ac:dyDescent="0.2">
      <c r="B192" s="779"/>
      <c r="C192" s="779"/>
      <c r="D192" s="779"/>
      <c r="E192" s="779"/>
      <c r="F192" s="779"/>
    </row>
    <row r="193" spans="2:6" x14ac:dyDescent="0.2">
      <c r="B193" s="779"/>
      <c r="C193" s="779"/>
      <c r="D193" s="779"/>
      <c r="E193" s="779"/>
      <c r="F193" s="779"/>
    </row>
    <row r="194" spans="2:6" x14ac:dyDescent="0.2">
      <c r="B194" s="779"/>
      <c r="C194" s="779"/>
      <c r="D194" s="779"/>
      <c r="E194" s="779"/>
      <c r="F194" s="779"/>
    </row>
    <row r="195" spans="2:6" x14ac:dyDescent="0.2">
      <c r="B195" s="779"/>
      <c r="C195" s="779"/>
      <c r="D195" s="779"/>
      <c r="E195" s="779"/>
      <c r="F195" s="779"/>
    </row>
    <row r="196" spans="2:6" x14ac:dyDescent="0.2">
      <c r="B196" s="779"/>
      <c r="C196" s="779"/>
      <c r="D196" s="779"/>
      <c r="E196" s="779"/>
      <c r="F196" s="779"/>
    </row>
    <row r="197" spans="2:6" x14ac:dyDescent="0.2">
      <c r="B197" s="779"/>
      <c r="C197" s="779"/>
      <c r="D197" s="779"/>
      <c r="E197" s="779"/>
      <c r="F197" s="779"/>
    </row>
    <row r="198" spans="2:6" x14ac:dyDescent="0.2">
      <c r="B198" s="779"/>
      <c r="C198" s="779"/>
      <c r="D198" s="779"/>
      <c r="E198" s="779"/>
      <c r="F198" s="779"/>
    </row>
    <row r="199" spans="2:6" x14ac:dyDescent="0.2">
      <c r="B199" s="779"/>
      <c r="C199" s="779"/>
      <c r="D199" s="779"/>
      <c r="E199" s="779"/>
      <c r="F199" s="779"/>
    </row>
    <row r="200" spans="2:6" x14ac:dyDescent="0.2">
      <c r="B200" s="779"/>
      <c r="C200" s="779"/>
      <c r="D200" s="779"/>
      <c r="E200" s="779"/>
      <c r="F200" s="779"/>
    </row>
    <row r="201" spans="2:6" x14ac:dyDescent="0.2">
      <c r="B201" s="779"/>
      <c r="C201" s="779"/>
      <c r="D201" s="779"/>
      <c r="E201" s="779"/>
      <c r="F201" s="779"/>
    </row>
    <row r="202" spans="2:6" x14ac:dyDescent="0.2">
      <c r="B202" s="779"/>
      <c r="C202" s="779"/>
      <c r="D202" s="779"/>
      <c r="E202" s="779"/>
      <c r="F202" s="779"/>
    </row>
    <row r="203" spans="2:6" x14ac:dyDescent="0.2">
      <c r="B203" s="779"/>
      <c r="C203" s="779"/>
      <c r="D203" s="779"/>
      <c r="E203" s="779"/>
      <c r="F203" s="779"/>
    </row>
    <row r="204" spans="2:6" x14ac:dyDescent="0.2">
      <c r="B204" s="779"/>
      <c r="C204" s="779"/>
      <c r="D204" s="779"/>
      <c r="E204" s="779"/>
      <c r="F204" s="779"/>
    </row>
    <row r="205" spans="2:6" x14ac:dyDescent="0.2">
      <c r="B205" s="779"/>
      <c r="C205" s="779"/>
      <c r="D205" s="779"/>
      <c r="E205" s="779"/>
      <c r="F205" s="779"/>
    </row>
    <row r="206" spans="2:6" x14ac:dyDescent="0.2">
      <c r="B206" s="779"/>
      <c r="C206" s="779"/>
      <c r="D206" s="779"/>
      <c r="E206" s="779"/>
      <c r="F206" s="779"/>
    </row>
    <row r="207" spans="2:6" x14ac:dyDescent="0.2">
      <c r="B207" s="779"/>
      <c r="C207" s="779"/>
      <c r="D207" s="779"/>
      <c r="E207" s="779"/>
      <c r="F207" s="779"/>
    </row>
    <row r="208" spans="2:6" x14ac:dyDescent="0.2">
      <c r="B208" s="779"/>
      <c r="C208" s="779"/>
      <c r="D208" s="779"/>
      <c r="E208" s="779"/>
      <c r="F208" s="779"/>
    </row>
    <row r="209" spans="2:6" x14ac:dyDescent="0.2">
      <c r="B209" s="779"/>
      <c r="C209" s="779"/>
      <c r="D209" s="779"/>
      <c r="E209" s="779"/>
      <c r="F209" s="779"/>
    </row>
    <row r="210" spans="2:6" x14ac:dyDescent="0.2">
      <c r="B210" s="779"/>
      <c r="C210" s="779"/>
      <c r="D210" s="779"/>
      <c r="E210" s="779"/>
      <c r="F210" s="779"/>
    </row>
    <row r="211" spans="2:6" x14ac:dyDescent="0.2">
      <c r="B211" s="779"/>
      <c r="C211" s="779"/>
      <c r="D211" s="779"/>
      <c r="E211" s="779"/>
      <c r="F211" s="779"/>
    </row>
    <row r="212" spans="2:6" x14ac:dyDescent="0.2">
      <c r="B212" s="779"/>
      <c r="C212" s="779"/>
      <c r="D212" s="779"/>
      <c r="E212" s="779"/>
      <c r="F212" s="779"/>
    </row>
    <row r="213" spans="2:6" x14ac:dyDescent="0.2">
      <c r="B213" s="779"/>
      <c r="C213" s="779"/>
      <c r="D213" s="779"/>
      <c r="E213" s="779"/>
      <c r="F213" s="779"/>
    </row>
    <row r="214" spans="2:6" x14ac:dyDescent="0.2">
      <c r="B214" s="779"/>
      <c r="C214" s="779"/>
      <c r="D214" s="779"/>
      <c r="E214" s="779"/>
      <c r="F214" s="779"/>
    </row>
    <row r="215" spans="2:6" x14ac:dyDescent="0.2">
      <c r="B215" s="779"/>
      <c r="C215" s="779"/>
      <c r="D215" s="779"/>
      <c r="E215" s="779"/>
      <c r="F215" s="779"/>
    </row>
    <row r="216" spans="2:6" x14ac:dyDescent="0.2">
      <c r="B216" s="779"/>
      <c r="C216" s="779"/>
      <c r="D216" s="779"/>
      <c r="E216" s="779"/>
      <c r="F216" s="779"/>
    </row>
    <row r="217" spans="2:6" x14ac:dyDescent="0.2">
      <c r="B217" s="779"/>
      <c r="C217" s="779"/>
      <c r="D217" s="779"/>
      <c r="E217" s="779"/>
      <c r="F217" s="779"/>
    </row>
    <row r="218" spans="2:6" x14ac:dyDescent="0.2">
      <c r="B218" s="779"/>
      <c r="C218" s="779"/>
      <c r="D218" s="779"/>
      <c r="E218" s="779"/>
      <c r="F218" s="779"/>
    </row>
    <row r="219" spans="2:6" x14ac:dyDescent="0.2">
      <c r="B219" s="779"/>
      <c r="C219" s="779"/>
      <c r="D219" s="779"/>
      <c r="E219" s="779"/>
      <c r="F219" s="779"/>
    </row>
    <row r="220" spans="2:6" x14ac:dyDescent="0.2">
      <c r="B220" s="779"/>
      <c r="C220" s="779"/>
      <c r="D220" s="779"/>
      <c r="E220" s="779"/>
      <c r="F220" s="779"/>
    </row>
    <row r="221" spans="2:6" x14ac:dyDescent="0.2">
      <c r="B221" s="779"/>
      <c r="C221" s="779"/>
      <c r="D221" s="779"/>
      <c r="E221" s="779"/>
      <c r="F221" s="779"/>
    </row>
    <row r="222" spans="2:6" x14ac:dyDescent="0.2">
      <c r="B222" s="779"/>
      <c r="C222" s="779"/>
      <c r="D222" s="779"/>
      <c r="E222" s="779"/>
      <c r="F222" s="779"/>
    </row>
    <row r="223" spans="2:6" x14ac:dyDescent="0.2">
      <c r="B223" s="779"/>
      <c r="C223" s="779"/>
      <c r="D223" s="779"/>
      <c r="E223" s="779"/>
      <c r="F223" s="779"/>
    </row>
    <row r="224" spans="2:6" x14ac:dyDescent="0.2">
      <c r="B224" s="779"/>
      <c r="C224" s="779"/>
      <c r="D224" s="779"/>
      <c r="E224" s="779"/>
      <c r="F224" s="779"/>
    </row>
    <row r="225" spans="2:6" x14ac:dyDescent="0.2">
      <c r="B225" s="779"/>
      <c r="C225" s="779"/>
      <c r="D225" s="779"/>
      <c r="E225" s="779"/>
      <c r="F225" s="779"/>
    </row>
    <row r="226" spans="2:6" x14ac:dyDescent="0.2">
      <c r="B226" s="779"/>
      <c r="C226" s="779"/>
      <c r="D226" s="779"/>
      <c r="E226" s="779"/>
      <c r="F226" s="779"/>
    </row>
    <row r="227" spans="2:6" x14ac:dyDescent="0.2">
      <c r="B227" s="779"/>
      <c r="C227" s="779"/>
      <c r="D227" s="779"/>
      <c r="E227" s="779"/>
      <c r="F227" s="779"/>
    </row>
    <row r="228" spans="2:6" x14ac:dyDescent="0.2">
      <c r="B228" s="779"/>
      <c r="C228" s="779"/>
      <c r="D228" s="779"/>
      <c r="E228" s="779"/>
      <c r="F228" s="779"/>
    </row>
    <row r="229" spans="2:6" x14ac:dyDescent="0.2">
      <c r="B229" s="779"/>
      <c r="C229" s="779"/>
      <c r="D229" s="779"/>
      <c r="E229" s="779"/>
      <c r="F229" s="779"/>
    </row>
    <row r="230" spans="2:6" x14ac:dyDescent="0.2">
      <c r="B230" s="779"/>
      <c r="C230" s="779"/>
      <c r="D230" s="779"/>
      <c r="E230" s="779"/>
      <c r="F230" s="779"/>
    </row>
    <row r="231" spans="2:6" x14ac:dyDescent="0.2">
      <c r="B231" s="779"/>
      <c r="C231" s="779"/>
      <c r="D231" s="779"/>
      <c r="E231" s="779"/>
      <c r="F231" s="779"/>
    </row>
    <row r="232" spans="2:6" x14ac:dyDescent="0.2">
      <c r="B232" s="779"/>
      <c r="C232" s="779"/>
      <c r="D232" s="779"/>
      <c r="E232" s="779"/>
      <c r="F232" s="779"/>
    </row>
    <row r="233" spans="2:6" x14ac:dyDescent="0.2">
      <c r="B233" s="779"/>
      <c r="C233" s="779"/>
      <c r="D233" s="779"/>
      <c r="E233" s="779"/>
      <c r="F233" s="779"/>
    </row>
    <row r="234" spans="2:6" x14ac:dyDescent="0.2">
      <c r="B234" s="779"/>
      <c r="C234" s="779"/>
      <c r="D234" s="779"/>
      <c r="E234" s="779"/>
      <c r="F234" s="779"/>
    </row>
    <row r="235" spans="2:6" x14ac:dyDescent="0.2">
      <c r="B235" s="779"/>
      <c r="C235" s="779"/>
      <c r="D235" s="779"/>
      <c r="E235" s="779"/>
      <c r="F235" s="779"/>
    </row>
    <row r="236" spans="2:6" x14ac:dyDescent="0.2">
      <c r="B236" s="779"/>
      <c r="C236" s="779"/>
      <c r="D236" s="779"/>
      <c r="E236" s="779"/>
      <c r="F236" s="779"/>
    </row>
    <row r="237" spans="2:6" x14ac:dyDescent="0.2">
      <c r="B237" s="779"/>
      <c r="C237" s="779"/>
      <c r="D237" s="779"/>
      <c r="E237" s="779"/>
      <c r="F237" s="779"/>
    </row>
    <row r="238" spans="2:6" x14ac:dyDescent="0.2">
      <c r="B238" s="779"/>
      <c r="C238" s="779"/>
      <c r="D238" s="779"/>
      <c r="E238" s="779"/>
      <c r="F238" s="779"/>
    </row>
    <row r="239" spans="2:6" x14ac:dyDescent="0.2">
      <c r="B239" s="779"/>
      <c r="C239" s="779"/>
      <c r="D239" s="779"/>
      <c r="E239" s="779"/>
      <c r="F239" s="779"/>
    </row>
    <row r="240" spans="2:6" x14ac:dyDescent="0.2">
      <c r="B240" s="779"/>
      <c r="C240" s="779"/>
      <c r="D240" s="779"/>
      <c r="E240" s="779"/>
      <c r="F240" s="779"/>
    </row>
    <row r="241" spans="2:6" x14ac:dyDescent="0.2">
      <c r="B241" s="779"/>
      <c r="C241" s="779"/>
      <c r="D241" s="779"/>
      <c r="E241" s="779"/>
      <c r="F241" s="779"/>
    </row>
    <row r="242" spans="2:6" x14ac:dyDescent="0.2">
      <c r="B242" s="779"/>
      <c r="C242" s="779"/>
      <c r="D242" s="779"/>
      <c r="E242" s="779"/>
      <c r="F242" s="779"/>
    </row>
    <row r="243" spans="2:6" x14ac:dyDescent="0.2">
      <c r="B243" s="779"/>
      <c r="C243" s="779"/>
      <c r="D243" s="779"/>
      <c r="E243" s="779"/>
      <c r="F243" s="779"/>
    </row>
    <row r="244" spans="2:6" x14ac:dyDescent="0.2">
      <c r="B244" s="779"/>
      <c r="C244" s="779"/>
      <c r="D244" s="779"/>
      <c r="E244" s="779"/>
      <c r="F244" s="779"/>
    </row>
    <row r="245" spans="2:6" x14ac:dyDescent="0.2">
      <c r="B245" s="779"/>
      <c r="C245" s="779"/>
      <c r="D245" s="779"/>
      <c r="E245" s="779"/>
      <c r="F245" s="779"/>
    </row>
    <row r="246" spans="2:6" x14ac:dyDescent="0.2">
      <c r="B246" s="779"/>
      <c r="C246" s="779"/>
      <c r="D246" s="779"/>
      <c r="E246" s="779"/>
      <c r="F246" s="779"/>
    </row>
    <row r="247" spans="2:6" x14ac:dyDescent="0.2">
      <c r="B247" s="779"/>
      <c r="C247" s="779"/>
      <c r="D247" s="779"/>
      <c r="E247" s="779"/>
      <c r="F247" s="779"/>
    </row>
    <row r="248" spans="2:6" x14ac:dyDescent="0.2">
      <c r="B248" s="779"/>
      <c r="C248" s="779"/>
      <c r="D248" s="779"/>
      <c r="E248" s="779"/>
      <c r="F248" s="779"/>
    </row>
    <row r="249" spans="2:6" x14ac:dyDescent="0.2">
      <c r="B249" s="779"/>
      <c r="C249" s="779"/>
      <c r="D249" s="779"/>
      <c r="E249" s="779"/>
      <c r="F249" s="779"/>
    </row>
    <row r="250" spans="2:6" x14ac:dyDescent="0.2">
      <c r="B250" s="779"/>
      <c r="C250" s="779"/>
      <c r="D250" s="779"/>
      <c r="E250" s="779"/>
      <c r="F250" s="779"/>
    </row>
    <row r="251" spans="2:6" x14ac:dyDescent="0.2">
      <c r="B251" s="779"/>
      <c r="C251" s="779"/>
      <c r="D251" s="779"/>
      <c r="E251" s="779"/>
      <c r="F251" s="779"/>
    </row>
    <row r="252" spans="2:6" x14ac:dyDescent="0.2">
      <c r="B252" s="779"/>
      <c r="C252" s="779"/>
      <c r="D252" s="779"/>
      <c r="E252" s="779"/>
      <c r="F252" s="779"/>
    </row>
    <row r="253" spans="2:6" x14ac:dyDescent="0.2">
      <c r="B253" s="779"/>
      <c r="C253" s="779"/>
      <c r="D253" s="779"/>
      <c r="E253" s="779"/>
      <c r="F253" s="779"/>
    </row>
    <row r="254" spans="2:6" x14ac:dyDescent="0.2">
      <c r="B254" s="779"/>
      <c r="C254" s="779"/>
      <c r="D254" s="779"/>
      <c r="E254" s="779"/>
      <c r="F254" s="779"/>
    </row>
    <row r="255" spans="2:6" x14ac:dyDescent="0.2">
      <c r="B255" s="779"/>
      <c r="C255" s="779"/>
      <c r="D255" s="779"/>
      <c r="E255" s="779"/>
      <c r="F255" s="779"/>
    </row>
    <row r="256" spans="2:6" x14ac:dyDescent="0.2">
      <c r="B256" s="779"/>
      <c r="C256" s="779"/>
      <c r="D256" s="779"/>
      <c r="E256" s="779"/>
      <c r="F256" s="779"/>
    </row>
    <row r="257" spans="2:6" x14ac:dyDescent="0.2">
      <c r="B257" s="779"/>
      <c r="C257" s="779"/>
      <c r="D257" s="779"/>
      <c r="E257" s="779"/>
      <c r="F257" s="779"/>
    </row>
    <row r="258" spans="2:6" x14ac:dyDescent="0.2">
      <c r="B258" s="779"/>
      <c r="C258" s="779"/>
      <c r="D258" s="779"/>
      <c r="E258" s="779"/>
      <c r="F258" s="779"/>
    </row>
    <row r="259" spans="2:6" x14ac:dyDescent="0.2">
      <c r="B259" s="779"/>
      <c r="C259" s="779"/>
      <c r="D259" s="779"/>
      <c r="E259" s="779"/>
      <c r="F259" s="779"/>
    </row>
    <row r="260" spans="2:6" x14ac:dyDescent="0.2">
      <c r="B260" s="779"/>
      <c r="C260" s="779"/>
      <c r="D260" s="779"/>
      <c r="E260" s="779"/>
      <c r="F260" s="779"/>
    </row>
    <row r="261" spans="2:6" x14ac:dyDescent="0.2">
      <c r="B261" s="779"/>
      <c r="C261" s="779"/>
      <c r="D261" s="779"/>
      <c r="E261" s="779"/>
      <c r="F261" s="779"/>
    </row>
    <row r="262" spans="2:6" x14ac:dyDescent="0.2">
      <c r="B262" s="779"/>
      <c r="C262" s="779"/>
      <c r="D262" s="779"/>
      <c r="E262" s="779"/>
      <c r="F262" s="779"/>
    </row>
    <row r="263" spans="2:6" x14ac:dyDescent="0.2">
      <c r="B263" s="779"/>
      <c r="C263" s="779"/>
      <c r="D263" s="779"/>
      <c r="E263" s="779"/>
      <c r="F263" s="779"/>
    </row>
    <row r="264" spans="2:6" x14ac:dyDescent="0.2">
      <c r="B264" s="779"/>
      <c r="C264" s="779"/>
      <c r="D264" s="779"/>
      <c r="E264" s="779"/>
      <c r="F264" s="779"/>
    </row>
    <row r="265" spans="2:6" x14ac:dyDescent="0.2">
      <c r="B265" s="779"/>
      <c r="C265" s="779"/>
      <c r="D265" s="779"/>
      <c r="E265" s="779"/>
      <c r="F265" s="779"/>
    </row>
    <row r="266" spans="2:6" x14ac:dyDescent="0.2">
      <c r="B266" s="779"/>
      <c r="C266" s="779"/>
      <c r="D266" s="779"/>
      <c r="E266" s="779"/>
      <c r="F266" s="779"/>
    </row>
    <row r="267" spans="2:6" x14ac:dyDescent="0.2">
      <c r="B267" s="779"/>
      <c r="C267" s="779"/>
      <c r="D267" s="779"/>
      <c r="E267" s="779"/>
      <c r="F267" s="779"/>
    </row>
    <row r="268" spans="2:6" x14ac:dyDescent="0.2">
      <c r="B268" s="779"/>
      <c r="C268" s="779"/>
      <c r="D268" s="779"/>
      <c r="E268" s="779"/>
      <c r="F268" s="779"/>
    </row>
    <row r="269" spans="2:6" x14ac:dyDescent="0.2">
      <c r="B269" s="779"/>
      <c r="C269" s="779"/>
      <c r="D269" s="779"/>
      <c r="E269" s="779"/>
      <c r="F269" s="779"/>
    </row>
    <row r="270" spans="2:6" x14ac:dyDescent="0.2">
      <c r="B270" s="779"/>
      <c r="C270" s="779"/>
      <c r="D270" s="779"/>
      <c r="E270" s="779"/>
      <c r="F270" s="779"/>
    </row>
    <row r="271" spans="2:6" x14ac:dyDescent="0.2">
      <c r="B271" s="779"/>
      <c r="C271" s="779"/>
      <c r="D271" s="779"/>
      <c r="E271" s="779"/>
      <c r="F271" s="779"/>
    </row>
    <row r="272" spans="2:6" x14ac:dyDescent="0.2">
      <c r="B272" s="779"/>
      <c r="C272" s="779"/>
      <c r="D272" s="779"/>
      <c r="E272" s="779"/>
      <c r="F272" s="779"/>
    </row>
    <row r="273" spans="2:6" x14ac:dyDescent="0.2">
      <c r="B273" s="779"/>
      <c r="C273" s="779"/>
      <c r="D273" s="779"/>
      <c r="E273" s="779"/>
      <c r="F273" s="779"/>
    </row>
    <row r="274" spans="2:6" x14ac:dyDescent="0.2">
      <c r="B274" s="779"/>
      <c r="C274" s="779"/>
      <c r="D274" s="779"/>
      <c r="E274" s="779"/>
      <c r="F274" s="779"/>
    </row>
    <row r="275" spans="2:6" x14ac:dyDescent="0.2">
      <c r="B275" s="779"/>
      <c r="C275" s="779"/>
      <c r="D275" s="779"/>
      <c r="E275" s="779"/>
      <c r="F275" s="779"/>
    </row>
    <row r="276" spans="2:6" x14ac:dyDescent="0.2">
      <c r="B276" s="779"/>
      <c r="C276" s="779"/>
      <c r="D276" s="779"/>
      <c r="E276" s="779"/>
      <c r="F276" s="779"/>
    </row>
    <row r="277" spans="2:6" x14ac:dyDescent="0.2">
      <c r="B277" s="779"/>
      <c r="C277" s="779"/>
      <c r="D277" s="779"/>
      <c r="E277" s="779"/>
      <c r="F277" s="779"/>
    </row>
    <row r="278" spans="2:6" x14ac:dyDescent="0.2">
      <c r="B278" s="779"/>
      <c r="C278" s="779"/>
      <c r="D278" s="779"/>
      <c r="E278" s="779"/>
      <c r="F278" s="779"/>
    </row>
    <row r="279" spans="2:6" x14ac:dyDescent="0.2">
      <c r="B279" s="779"/>
      <c r="C279" s="779"/>
      <c r="D279" s="779"/>
      <c r="E279" s="779"/>
      <c r="F279" s="779"/>
    </row>
    <row r="280" spans="2:6" x14ac:dyDescent="0.2">
      <c r="B280" s="779"/>
      <c r="C280" s="779"/>
      <c r="D280" s="779"/>
      <c r="E280" s="779"/>
      <c r="F280" s="779"/>
    </row>
    <row r="281" spans="2:6" x14ac:dyDescent="0.2">
      <c r="B281" s="779"/>
      <c r="C281" s="779"/>
      <c r="D281" s="779"/>
      <c r="E281" s="779"/>
      <c r="F281" s="779"/>
    </row>
    <row r="282" spans="2:6" x14ac:dyDescent="0.2">
      <c r="B282" s="779"/>
      <c r="C282" s="779"/>
      <c r="D282" s="779"/>
      <c r="E282" s="779"/>
      <c r="F282" s="779"/>
    </row>
    <row r="283" spans="2:6" x14ac:dyDescent="0.2">
      <c r="B283" s="779"/>
      <c r="C283" s="779"/>
      <c r="D283" s="779"/>
      <c r="E283" s="779"/>
      <c r="F283" s="779"/>
    </row>
    <row r="284" spans="2:6" x14ac:dyDescent="0.2">
      <c r="B284" s="779"/>
      <c r="C284" s="779"/>
      <c r="D284" s="779"/>
      <c r="E284" s="779"/>
      <c r="F284" s="779"/>
    </row>
    <row r="285" spans="2:6" x14ac:dyDescent="0.2">
      <c r="B285" s="779"/>
      <c r="C285" s="779"/>
      <c r="D285" s="779"/>
      <c r="E285" s="779"/>
      <c r="F285" s="779"/>
    </row>
    <row r="286" spans="2:6" x14ac:dyDescent="0.2">
      <c r="B286" s="779"/>
      <c r="C286" s="779"/>
      <c r="D286" s="779"/>
      <c r="E286" s="779"/>
      <c r="F286" s="779"/>
    </row>
    <row r="287" spans="2:6" x14ac:dyDescent="0.2">
      <c r="B287" s="779"/>
      <c r="C287" s="779"/>
      <c r="D287" s="779"/>
      <c r="E287" s="779"/>
      <c r="F287" s="779"/>
    </row>
    <row r="288" spans="2:6" x14ac:dyDescent="0.2">
      <c r="B288" s="779"/>
      <c r="C288" s="779"/>
      <c r="D288" s="779"/>
      <c r="E288" s="779"/>
      <c r="F288" s="779"/>
    </row>
    <row r="289" spans="2:6" x14ac:dyDescent="0.2">
      <c r="B289" s="779"/>
      <c r="C289" s="779"/>
      <c r="D289" s="779"/>
      <c r="E289" s="779"/>
      <c r="F289" s="779"/>
    </row>
    <row r="290" spans="2:6" x14ac:dyDescent="0.2">
      <c r="B290" s="779"/>
      <c r="C290" s="779"/>
      <c r="D290" s="779"/>
      <c r="E290" s="779"/>
      <c r="F290" s="779"/>
    </row>
    <row r="291" spans="2:6" x14ac:dyDescent="0.2">
      <c r="B291" s="779"/>
      <c r="C291" s="779"/>
      <c r="D291" s="779"/>
      <c r="E291" s="779"/>
      <c r="F291" s="779"/>
    </row>
    <row r="292" spans="2:6" x14ac:dyDescent="0.2">
      <c r="B292" s="779"/>
      <c r="C292" s="779"/>
      <c r="D292" s="779"/>
      <c r="E292" s="779"/>
      <c r="F292" s="779"/>
    </row>
    <row r="293" spans="2:6" x14ac:dyDescent="0.2">
      <c r="B293" s="779"/>
      <c r="C293" s="779"/>
      <c r="D293" s="779"/>
      <c r="E293" s="779"/>
      <c r="F293" s="779"/>
    </row>
    <row r="294" spans="2:6" x14ac:dyDescent="0.2">
      <c r="B294" s="779"/>
      <c r="C294" s="779"/>
      <c r="D294" s="779"/>
      <c r="E294" s="779"/>
      <c r="F294" s="779"/>
    </row>
    <row r="295" spans="2:6" x14ac:dyDescent="0.2">
      <c r="B295" s="779"/>
      <c r="C295" s="779"/>
      <c r="D295" s="779"/>
      <c r="E295" s="779"/>
      <c r="F295" s="779"/>
    </row>
    <row r="296" spans="2:6" x14ac:dyDescent="0.2">
      <c r="B296" s="779"/>
      <c r="C296" s="779"/>
      <c r="D296" s="779"/>
      <c r="E296" s="779"/>
      <c r="F296" s="779"/>
    </row>
    <row r="297" spans="2:6" x14ac:dyDescent="0.2">
      <c r="B297" s="779"/>
      <c r="C297" s="779"/>
      <c r="D297" s="779"/>
      <c r="E297" s="779"/>
      <c r="F297" s="779"/>
    </row>
    <row r="298" spans="2:6" x14ac:dyDescent="0.2">
      <c r="B298" s="779"/>
      <c r="C298" s="779"/>
      <c r="D298" s="779"/>
      <c r="E298" s="779"/>
      <c r="F298" s="779"/>
    </row>
    <row r="299" spans="2:6" x14ac:dyDescent="0.2">
      <c r="B299" s="779"/>
      <c r="C299" s="779"/>
      <c r="D299" s="779"/>
      <c r="E299" s="779"/>
      <c r="F299" s="779"/>
    </row>
    <row r="300" spans="2:6" x14ac:dyDescent="0.2">
      <c r="B300" s="779"/>
      <c r="C300" s="779"/>
      <c r="D300" s="779"/>
      <c r="E300" s="779"/>
      <c r="F300" s="779"/>
    </row>
    <row r="301" spans="2:6" x14ac:dyDescent="0.2">
      <c r="B301" s="779"/>
      <c r="C301" s="779"/>
      <c r="D301" s="779"/>
      <c r="E301" s="779"/>
      <c r="F301" s="779"/>
    </row>
    <row r="302" spans="2:6" x14ac:dyDescent="0.2">
      <c r="B302" s="779"/>
      <c r="C302" s="779"/>
      <c r="D302" s="779"/>
      <c r="E302" s="779"/>
      <c r="F302" s="779"/>
    </row>
    <row r="303" spans="2:6" x14ac:dyDescent="0.2">
      <c r="B303" s="779"/>
      <c r="C303" s="779"/>
      <c r="D303" s="779"/>
      <c r="E303" s="779"/>
      <c r="F303" s="779"/>
    </row>
    <row r="304" spans="2:6" x14ac:dyDescent="0.2">
      <c r="B304" s="779"/>
      <c r="C304" s="779"/>
      <c r="D304" s="779"/>
      <c r="E304" s="779"/>
      <c r="F304" s="779"/>
    </row>
    <row r="305" spans="2:6" x14ac:dyDescent="0.2">
      <c r="B305" s="779"/>
      <c r="C305" s="779"/>
      <c r="D305" s="779"/>
      <c r="E305" s="779"/>
      <c r="F305" s="779"/>
    </row>
    <row r="306" spans="2:6" x14ac:dyDescent="0.2">
      <c r="B306" s="779"/>
      <c r="C306" s="779"/>
      <c r="D306" s="779"/>
      <c r="E306" s="779"/>
      <c r="F306" s="779"/>
    </row>
    <row r="307" spans="2:6" x14ac:dyDescent="0.2">
      <c r="B307" s="779"/>
      <c r="C307" s="779"/>
      <c r="D307" s="779"/>
      <c r="E307" s="779"/>
      <c r="F307" s="779"/>
    </row>
    <row r="308" spans="2:6" x14ac:dyDescent="0.2">
      <c r="B308" s="779"/>
      <c r="C308" s="779"/>
      <c r="D308" s="779"/>
      <c r="E308" s="779"/>
      <c r="F308" s="779"/>
    </row>
    <row r="309" spans="2:6" x14ac:dyDescent="0.2">
      <c r="B309" s="779"/>
      <c r="C309" s="779"/>
      <c r="D309" s="779"/>
      <c r="E309" s="779"/>
      <c r="F309" s="779"/>
    </row>
    <row r="310" spans="2:6" x14ac:dyDescent="0.2">
      <c r="B310" s="779"/>
      <c r="C310" s="779"/>
      <c r="D310" s="779"/>
      <c r="E310" s="779"/>
      <c r="F310" s="779"/>
    </row>
    <row r="311" spans="2:6" x14ac:dyDescent="0.2">
      <c r="B311" s="779"/>
      <c r="C311" s="779"/>
      <c r="D311" s="779"/>
      <c r="E311" s="779"/>
      <c r="F311" s="779"/>
    </row>
    <row r="312" spans="2:6" x14ac:dyDescent="0.2">
      <c r="B312" s="779"/>
      <c r="C312" s="779"/>
      <c r="D312" s="779"/>
      <c r="E312" s="779"/>
      <c r="F312" s="779"/>
    </row>
    <row r="313" spans="2:6" x14ac:dyDescent="0.2">
      <c r="B313" s="779"/>
      <c r="C313" s="779"/>
      <c r="D313" s="779"/>
      <c r="E313" s="779"/>
      <c r="F313" s="779"/>
    </row>
    <row r="314" spans="2:6" x14ac:dyDescent="0.2">
      <c r="B314" s="779"/>
      <c r="C314" s="779"/>
      <c r="D314" s="779"/>
      <c r="E314" s="779"/>
      <c r="F314" s="779"/>
    </row>
    <row r="315" spans="2:6" x14ac:dyDescent="0.2">
      <c r="B315" s="779"/>
      <c r="C315" s="779"/>
      <c r="D315" s="779"/>
      <c r="E315" s="779"/>
      <c r="F315" s="779"/>
    </row>
    <row r="316" spans="2:6" x14ac:dyDescent="0.2">
      <c r="B316" s="779"/>
      <c r="C316" s="779"/>
      <c r="D316" s="779"/>
      <c r="E316" s="779"/>
      <c r="F316" s="779"/>
    </row>
    <row r="317" spans="2:6" x14ac:dyDescent="0.2">
      <c r="B317" s="779"/>
      <c r="C317" s="779"/>
      <c r="D317" s="779"/>
      <c r="E317" s="779"/>
      <c r="F317" s="779"/>
    </row>
    <row r="318" spans="2:6" x14ac:dyDescent="0.2">
      <c r="B318" s="779"/>
      <c r="C318" s="779"/>
      <c r="D318" s="779"/>
      <c r="E318" s="779"/>
      <c r="F318" s="779"/>
    </row>
    <row r="319" spans="2:6" x14ac:dyDescent="0.2">
      <c r="B319" s="779"/>
      <c r="C319" s="779"/>
      <c r="D319" s="779"/>
      <c r="E319" s="779"/>
      <c r="F319" s="779"/>
    </row>
    <row r="320" spans="2:6" x14ac:dyDescent="0.2">
      <c r="B320" s="779"/>
      <c r="C320" s="779"/>
      <c r="D320" s="779"/>
      <c r="E320" s="779"/>
      <c r="F320" s="779"/>
    </row>
    <row r="321" spans="2:6" x14ac:dyDescent="0.2">
      <c r="B321" s="779"/>
      <c r="C321" s="779"/>
      <c r="D321" s="779"/>
      <c r="E321" s="779"/>
      <c r="F321" s="779"/>
    </row>
    <row r="322" spans="2:6" x14ac:dyDescent="0.2">
      <c r="B322" s="779"/>
      <c r="C322" s="779"/>
      <c r="D322" s="779"/>
      <c r="E322" s="779"/>
      <c r="F322" s="779"/>
    </row>
    <row r="323" spans="2:6" x14ac:dyDescent="0.2">
      <c r="B323" s="779"/>
      <c r="C323" s="779"/>
      <c r="D323" s="779"/>
      <c r="E323" s="779"/>
      <c r="F323" s="779"/>
    </row>
    <row r="324" spans="2:6" x14ac:dyDescent="0.2">
      <c r="B324" s="779"/>
      <c r="C324" s="779"/>
      <c r="D324" s="779"/>
      <c r="E324" s="779"/>
      <c r="F324" s="779"/>
    </row>
    <row r="325" spans="2:6" x14ac:dyDescent="0.2">
      <c r="B325" s="779"/>
      <c r="C325" s="779"/>
      <c r="D325" s="779"/>
      <c r="E325" s="779"/>
      <c r="F325" s="779"/>
    </row>
    <row r="326" spans="2:6" x14ac:dyDescent="0.2">
      <c r="B326" s="779"/>
      <c r="C326" s="779"/>
      <c r="D326" s="779"/>
      <c r="E326" s="779"/>
      <c r="F326" s="779"/>
    </row>
    <row r="327" spans="2:6" x14ac:dyDescent="0.2">
      <c r="B327" s="779"/>
      <c r="C327" s="779"/>
      <c r="D327" s="779"/>
      <c r="E327" s="779"/>
      <c r="F327" s="779"/>
    </row>
    <row r="328" spans="2:6" x14ac:dyDescent="0.2">
      <c r="B328" s="779"/>
      <c r="C328" s="779"/>
      <c r="D328" s="779"/>
      <c r="E328" s="779"/>
      <c r="F328" s="779"/>
    </row>
    <row r="329" spans="2:6" x14ac:dyDescent="0.2">
      <c r="B329" s="779"/>
      <c r="C329" s="779"/>
      <c r="D329" s="779"/>
      <c r="E329" s="779"/>
      <c r="F329" s="779"/>
    </row>
    <row r="330" spans="2:6" x14ac:dyDescent="0.2">
      <c r="B330" s="779"/>
      <c r="C330" s="779"/>
      <c r="D330" s="779"/>
      <c r="E330" s="779"/>
      <c r="F330" s="779"/>
    </row>
    <row r="331" spans="2:6" x14ac:dyDescent="0.2">
      <c r="B331" s="779"/>
      <c r="C331" s="779"/>
      <c r="D331" s="779"/>
      <c r="E331" s="779"/>
      <c r="F331" s="779"/>
    </row>
    <row r="332" spans="2:6" x14ac:dyDescent="0.2">
      <c r="B332" s="779"/>
      <c r="C332" s="779"/>
      <c r="D332" s="779"/>
      <c r="E332" s="779"/>
      <c r="F332" s="779"/>
    </row>
    <row r="333" spans="2:6" x14ac:dyDescent="0.2">
      <c r="B333" s="779"/>
      <c r="C333" s="779"/>
      <c r="D333" s="779"/>
      <c r="E333" s="779"/>
      <c r="F333" s="779"/>
    </row>
    <row r="334" spans="2:6" x14ac:dyDescent="0.2">
      <c r="B334" s="779"/>
      <c r="C334" s="779"/>
      <c r="D334" s="779"/>
      <c r="E334" s="779"/>
      <c r="F334" s="779"/>
    </row>
    <row r="335" spans="2:6" x14ac:dyDescent="0.2">
      <c r="B335" s="779"/>
      <c r="C335" s="779"/>
      <c r="D335" s="779"/>
      <c r="E335" s="779"/>
      <c r="F335" s="779"/>
    </row>
    <row r="336" spans="2:6" x14ac:dyDescent="0.2">
      <c r="B336" s="779"/>
      <c r="C336" s="779"/>
      <c r="D336" s="779"/>
      <c r="E336" s="779"/>
      <c r="F336" s="779"/>
    </row>
    <row r="337" spans="2:6" x14ac:dyDescent="0.2">
      <c r="B337" s="779"/>
      <c r="C337" s="779"/>
      <c r="D337" s="779"/>
      <c r="E337" s="779"/>
      <c r="F337" s="779"/>
    </row>
    <row r="338" spans="2:6" x14ac:dyDescent="0.2">
      <c r="B338" s="779"/>
      <c r="C338" s="779"/>
      <c r="D338" s="779"/>
      <c r="E338" s="779"/>
      <c r="F338" s="779"/>
    </row>
    <row r="339" spans="2:6" x14ac:dyDescent="0.2">
      <c r="B339" s="779"/>
      <c r="C339" s="779"/>
      <c r="D339" s="779"/>
      <c r="E339" s="779"/>
      <c r="F339" s="779"/>
    </row>
    <row r="340" spans="2:6" x14ac:dyDescent="0.2">
      <c r="B340" s="779"/>
      <c r="C340" s="779"/>
      <c r="D340" s="779"/>
      <c r="E340" s="779"/>
      <c r="F340" s="779"/>
    </row>
    <row r="341" spans="2:6" x14ac:dyDescent="0.2">
      <c r="B341" s="779"/>
      <c r="C341" s="779"/>
      <c r="D341" s="779"/>
      <c r="E341" s="779"/>
      <c r="F341" s="779"/>
    </row>
    <row r="342" spans="2:6" x14ac:dyDescent="0.2">
      <c r="B342" s="779"/>
      <c r="C342" s="779"/>
      <c r="D342" s="779"/>
      <c r="E342" s="779"/>
      <c r="F342" s="779"/>
    </row>
    <row r="343" spans="2:6" x14ac:dyDescent="0.2">
      <c r="B343" s="779"/>
      <c r="C343" s="779"/>
      <c r="D343" s="779"/>
      <c r="E343" s="779"/>
      <c r="F343" s="779"/>
    </row>
    <row r="344" spans="2:6" x14ac:dyDescent="0.2">
      <c r="B344" s="779"/>
      <c r="C344" s="779"/>
      <c r="D344" s="779"/>
      <c r="E344" s="779"/>
      <c r="F344" s="779"/>
    </row>
    <row r="345" spans="2:6" x14ac:dyDescent="0.2">
      <c r="B345" s="779"/>
      <c r="C345" s="779"/>
      <c r="D345" s="779"/>
      <c r="E345" s="779"/>
      <c r="F345" s="779"/>
    </row>
    <row r="346" spans="2:6" x14ac:dyDescent="0.2">
      <c r="B346" s="779"/>
      <c r="C346" s="779"/>
      <c r="D346" s="779"/>
      <c r="E346" s="779"/>
      <c r="F346" s="779"/>
    </row>
    <row r="347" spans="2:6" x14ac:dyDescent="0.2">
      <c r="B347" s="779"/>
      <c r="C347" s="779"/>
      <c r="D347" s="779"/>
      <c r="E347" s="779"/>
      <c r="F347" s="779"/>
    </row>
    <row r="348" spans="2:6" x14ac:dyDescent="0.2">
      <c r="B348" s="779"/>
      <c r="C348" s="779"/>
      <c r="D348" s="779"/>
      <c r="E348" s="779"/>
      <c r="F348" s="779"/>
    </row>
    <row r="349" spans="2:6" x14ac:dyDescent="0.2">
      <c r="B349" s="779"/>
      <c r="C349" s="779"/>
      <c r="D349" s="779"/>
      <c r="E349" s="779"/>
      <c r="F349" s="779"/>
    </row>
    <row r="350" spans="2:6" x14ac:dyDescent="0.2">
      <c r="B350" s="779"/>
      <c r="C350" s="779"/>
      <c r="D350" s="779"/>
      <c r="E350" s="779"/>
      <c r="F350" s="779"/>
    </row>
    <row r="351" spans="2:6" x14ac:dyDescent="0.2">
      <c r="B351" s="779"/>
      <c r="C351" s="779"/>
      <c r="D351" s="779"/>
      <c r="E351" s="779"/>
      <c r="F351" s="779"/>
    </row>
    <row r="352" spans="2:6" x14ac:dyDescent="0.2">
      <c r="B352" s="779"/>
      <c r="C352" s="779"/>
      <c r="D352" s="779"/>
      <c r="E352" s="779"/>
      <c r="F352" s="779"/>
    </row>
    <row r="353" spans="2:6" x14ac:dyDescent="0.2">
      <c r="B353" s="779"/>
      <c r="C353" s="779"/>
      <c r="D353" s="779"/>
      <c r="E353" s="779"/>
      <c r="F353" s="779"/>
    </row>
    <row r="354" spans="2:6" x14ac:dyDescent="0.2">
      <c r="B354" s="779"/>
      <c r="C354" s="779"/>
      <c r="D354" s="779"/>
      <c r="E354" s="779"/>
      <c r="F354" s="779"/>
    </row>
    <row r="355" spans="2:6" x14ac:dyDescent="0.2">
      <c r="B355" s="779"/>
      <c r="C355" s="779"/>
      <c r="D355" s="779"/>
      <c r="E355" s="779"/>
      <c r="F355" s="779"/>
    </row>
    <row r="356" spans="2:6" x14ac:dyDescent="0.2">
      <c r="B356" s="779"/>
      <c r="C356" s="779"/>
      <c r="D356" s="779"/>
      <c r="E356" s="779"/>
      <c r="F356" s="779"/>
    </row>
    <row r="357" spans="2:6" x14ac:dyDescent="0.2">
      <c r="B357" s="779"/>
      <c r="C357" s="779"/>
      <c r="D357" s="779"/>
      <c r="E357" s="779"/>
      <c r="F357" s="779"/>
    </row>
    <row r="358" spans="2:6" x14ac:dyDescent="0.2">
      <c r="B358" s="779"/>
      <c r="C358" s="779"/>
      <c r="D358" s="779"/>
      <c r="E358" s="779"/>
      <c r="F358" s="779"/>
    </row>
    <row r="359" spans="2:6" x14ac:dyDescent="0.2">
      <c r="B359" s="779"/>
      <c r="C359" s="779"/>
      <c r="D359" s="779"/>
      <c r="E359" s="779"/>
      <c r="F359" s="779"/>
    </row>
    <row r="360" spans="2:6" x14ac:dyDescent="0.2">
      <c r="B360" s="779"/>
      <c r="C360" s="779"/>
      <c r="D360" s="779"/>
      <c r="E360" s="779"/>
      <c r="F360" s="779"/>
    </row>
    <row r="361" spans="2:6" x14ac:dyDescent="0.2">
      <c r="B361" s="779"/>
      <c r="C361" s="779"/>
      <c r="D361" s="779"/>
      <c r="E361" s="779"/>
      <c r="F361" s="779"/>
    </row>
    <row r="362" spans="2:6" x14ac:dyDescent="0.2">
      <c r="B362" s="779"/>
      <c r="C362" s="779"/>
      <c r="D362" s="779"/>
      <c r="E362" s="779"/>
      <c r="F362" s="779"/>
    </row>
    <row r="363" spans="2:6" x14ac:dyDescent="0.2">
      <c r="B363" s="779"/>
      <c r="C363" s="779"/>
      <c r="D363" s="779"/>
      <c r="E363" s="779"/>
      <c r="F363" s="779"/>
    </row>
    <row r="364" spans="2:6" x14ac:dyDescent="0.2">
      <c r="B364" s="779"/>
      <c r="C364" s="779"/>
      <c r="D364" s="779"/>
      <c r="E364" s="779"/>
      <c r="F364" s="779"/>
    </row>
    <row r="365" spans="2:6" x14ac:dyDescent="0.2">
      <c r="B365" s="779"/>
      <c r="C365" s="779"/>
      <c r="D365" s="779"/>
      <c r="E365" s="779"/>
      <c r="F365" s="779"/>
    </row>
    <row r="366" spans="2:6" x14ac:dyDescent="0.2">
      <c r="B366" s="779"/>
      <c r="C366" s="779"/>
      <c r="D366" s="779"/>
      <c r="E366" s="779"/>
      <c r="F366" s="779"/>
    </row>
    <row r="367" spans="2:6" x14ac:dyDescent="0.2">
      <c r="B367" s="779"/>
      <c r="C367" s="779"/>
      <c r="D367" s="779"/>
      <c r="E367" s="779"/>
      <c r="F367" s="779"/>
    </row>
    <row r="368" spans="2:6" x14ac:dyDescent="0.2">
      <c r="B368" s="779"/>
      <c r="C368" s="779"/>
      <c r="D368" s="779"/>
      <c r="E368" s="779"/>
      <c r="F368" s="779"/>
    </row>
    <row r="369" spans="2:6" x14ac:dyDescent="0.2">
      <c r="B369" s="779"/>
      <c r="C369" s="779"/>
      <c r="D369" s="779"/>
      <c r="E369" s="779"/>
      <c r="F369" s="779"/>
    </row>
    <row r="370" spans="2:6" x14ac:dyDescent="0.2">
      <c r="B370" s="779"/>
      <c r="C370" s="779"/>
      <c r="D370" s="779"/>
      <c r="E370" s="779"/>
      <c r="F370" s="779"/>
    </row>
    <row r="371" spans="2:6" x14ac:dyDescent="0.2">
      <c r="B371" s="779"/>
      <c r="C371" s="779"/>
      <c r="D371" s="779"/>
      <c r="E371" s="779"/>
      <c r="F371" s="779"/>
    </row>
    <row r="372" spans="2:6" x14ac:dyDescent="0.2">
      <c r="B372" s="779"/>
      <c r="C372" s="779"/>
      <c r="D372" s="779"/>
      <c r="E372" s="779"/>
      <c r="F372" s="779"/>
    </row>
    <row r="373" spans="2:6" x14ac:dyDescent="0.2">
      <c r="B373" s="779"/>
      <c r="C373" s="779"/>
      <c r="D373" s="779"/>
      <c r="E373" s="779"/>
      <c r="F373" s="779"/>
    </row>
    <row r="374" spans="2:6" x14ac:dyDescent="0.2">
      <c r="B374" s="779"/>
      <c r="C374" s="779"/>
      <c r="D374" s="779"/>
      <c r="E374" s="779"/>
      <c r="F374" s="779"/>
    </row>
    <row r="375" spans="2:6" x14ac:dyDescent="0.2">
      <c r="B375" s="779"/>
      <c r="C375" s="779"/>
      <c r="D375" s="779"/>
      <c r="E375" s="779"/>
      <c r="F375" s="779"/>
    </row>
    <row r="376" spans="2:6" x14ac:dyDescent="0.2">
      <c r="B376" s="779"/>
      <c r="C376" s="779"/>
      <c r="D376" s="779"/>
      <c r="E376" s="779"/>
      <c r="F376" s="779"/>
    </row>
    <row r="377" spans="2:6" x14ac:dyDescent="0.2">
      <c r="B377" s="779"/>
      <c r="C377" s="779"/>
      <c r="D377" s="779"/>
      <c r="E377" s="779"/>
      <c r="F377" s="779"/>
    </row>
    <row r="378" spans="2:6" x14ac:dyDescent="0.2">
      <c r="B378" s="779"/>
      <c r="C378" s="779"/>
      <c r="D378" s="779"/>
      <c r="E378" s="779"/>
      <c r="F378" s="779"/>
    </row>
    <row r="379" spans="2:6" x14ac:dyDescent="0.2">
      <c r="B379" s="779"/>
      <c r="C379" s="779"/>
      <c r="D379" s="779"/>
      <c r="E379" s="779"/>
      <c r="F379" s="779"/>
    </row>
    <row r="380" spans="2:6" x14ac:dyDescent="0.2">
      <c r="B380" s="779"/>
      <c r="C380" s="779"/>
      <c r="D380" s="779"/>
      <c r="E380" s="779"/>
      <c r="F380" s="779"/>
    </row>
    <row r="381" spans="2:6" x14ac:dyDescent="0.2">
      <c r="B381" s="779"/>
      <c r="C381" s="779"/>
      <c r="D381" s="779"/>
      <c r="E381" s="779"/>
      <c r="F381" s="779"/>
    </row>
    <row r="382" spans="2:6" x14ac:dyDescent="0.2">
      <c r="B382" s="779"/>
      <c r="C382" s="779"/>
      <c r="D382" s="779"/>
      <c r="E382" s="779"/>
      <c r="F382" s="779"/>
    </row>
    <row r="383" spans="2:6" x14ac:dyDescent="0.2">
      <c r="B383" s="779"/>
      <c r="C383" s="779"/>
      <c r="D383" s="779"/>
      <c r="E383" s="779"/>
      <c r="F383" s="779"/>
    </row>
    <row r="384" spans="2:6" x14ac:dyDescent="0.2">
      <c r="B384" s="779"/>
      <c r="C384" s="779"/>
      <c r="D384" s="779"/>
      <c r="E384" s="779"/>
      <c r="F384" s="779"/>
    </row>
    <row r="385" spans="2:6" x14ac:dyDescent="0.2">
      <c r="B385" s="779"/>
      <c r="C385" s="779"/>
      <c r="D385" s="779"/>
      <c r="E385" s="779"/>
      <c r="F385" s="779"/>
    </row>
    <row r="386" spans="2:6" x14ac:dyDescent="0.2">
      <c r="B386" s="779"/>
      <c r="C386" s="779"/>
      <c r="D386" s="779"/>
      <c r="E386" s="779"/>
      <c r="F386" s="779"/>
    </row>
    <row r="387" spans="2:6" x14ac:dyDescent="0.2">
      <c r="B387" s="779"/>
      <c r="C387" s="779"/>
      <c r="D387" s="779"/>
      <c r="E387" s="779"/>
      <c r="F387" s="779"/>
    </row>
    <row r="388" spans="2:6" x14ac:dyDescent="0.2">
      <c r="B388" s="779"/>
      <c r="C388" s="779"/>
      <c r="D388" s="779"/>
      <c r="E388" s="779"/>
      <c r="F388" s="779"/>
    </row>
    <row r="389" spans="2:6" x14ac:dyDescent="0.2">
      <c r="B389" s="779"/>
      <c r="C389" s="779"/>
      <c r="D389" s="779"/>
      <c r="E389" s="779"/>
      <c r="F389" s="779"/>
    </row>
    <row r="390" spans="2:6" x14ac:dyDescent="0.2">
      <c r="B390" s="779"/>
      <c r="C390" s="779"/>
      <c r="D390" s="779"/>
      <c r="E390" s="779"/>
      <c r="F390" s="779"/>
    </row>
    <row r="391" spans="2:6" x14ac:dyDescent="0.2">
      <c r="B391" s="779"/>
      <c r="C391" s="779"/>
      <c r="D391" s="779"/>
      <c r="E391" s="779"/>
      <c r="F391" s="779"/>
    </row>
    <row r="392" spans="2:6" x14ac:dyDescent="0.2">
      <c r="B392" s="779"/>
      <c r="C392" s="779"/>
      <c r="D392" s="779"/>
      <c r="E392" s="779"/>
      <c r="F392" s="779"/>
    </row>
    <row r="393" spans="2:6" x14ac:dyDescent="0.2">
      <c r="B393" s="779"/>
      <c r="C393" s="779"/>
      <c r="D393" s="779"/>
      <c r="E393" s="779"/>
      <c r="F393" s="779"/>
    </row>
    <row r="394" spans="2:6" x14ac:dyDescent="0.2">
      <c r="B394" s="779"/>
      <c r="C394" s="779"/>
      <c r="D394" s="779"/>
      <c r="E394" s="779"/>
      <c r="F394" s="779"/>
    </row>
    <row r="395" spans="2:6" x14ac:dyDescent="0.2">
      <c r="B395" s="779"/>
      <c r="C395" s="779"/>
      <c r="D395" s="779"/>
      <c r="E395" s="779"/>
      <c r="F395" s="779"/>
    </row>
    <row r="396" spans="2:6" x14ac:dyDescent="0.2">
      <c r="B396" s="779"/>
      <c r="C396" s="779"/>
      <c r="D396" s="779"/>
      <c r="E396" s="779"/>
      <c r="F396" s="779"/>
    </row>
    <row r="397" spans="2:6" x14ac:dyDescent="0.2">
      <c r="B397" s="779"/>
      <c r="C397" s="779"/>
      <c r="D397" s="779"/>
      <c r="E397" s="779"/>
      <c r="F397" s="779"/>
    </row>
    <row r="398" spans="2:6" x14ac:dyDescent="0.2">
      <c r="B398" s="779"/>
      <c r="C398" s="779"/>
      <c r="D398" s="779"/>
      <c r="E398" s="779"/>
      <c r="F398" s="779"/>
    </row>
    <row r="399" spans="2:6" x14ac:dyDescent="0.2">
      <c r="B399" s="779"/>
      <c r="C399" s="779"/>
      <c r="D399" s="779"/>
      <c r="E399" s="779"/>
      <c r="F399" s="779"/>
    </row>
    <row r="400" spans="2:6" x14ac:dyDescent="0.2">
      <c r="B400" s="779"/>
      <c r="C400" s="779"/>
      <c r="D400" s="779"/>
      <c r="E400" s="779"/>
      <c r="F400" s="779"/>
    </row>
    <row r="401" spans="2:6" x14ac:dyDescent="0.2">
      <c r="B401" s="779"/>
      <c r="C401" s="779"/>
      <c r="D401" s="779"/>
      <c r="E401" s="779"/>
      <c r="F401" s="779"/>
    </row>
    <row r="402" spans="2:6" x14ac:dyDescent="0.2">
      <c r="B402" s="779"/>
      <c r="C402" s="779"/>
      <c r="D402" s="779"/>
      <c r="E402" s="779"/>
      <c r="F402" s="779"/>
    </row>
    <row r="403" spans="2:6" x14ac:dyDescent="0.2">
      <c r="B403" s="779"/>
      <c r="C403" s="779"/>
      <c r="D403" s="779"/>
      <c r="E403" s="779"/>
      <c r="F403" s="779"/>
    </row>
    <row r="404" spans="2:6" x14ac:dyDescent="0.2">
      <c r="B404" s="779"/>
      <c r="C404" s="779"/>
      <c r="D404" s="779"/>
      <c r="E404" s="779"/>
      <c r="F404" s="779"/>
    </row>
    <row r="405" spans="2:6" x14ac:dyDescent="0.2">
      <c r="B405" s="779"/>
      <c r="C405" s="779"/>
      <c r="D405" s="779"/>
      <c r="E405" s="779"/>
      <c r="F405" s="779"/>
    </row>
    <row r="406" spans="2:6" x14ac:dyDescent="0.2">
      <c r="B406" s="779"/>
      <c r="C406" s="779"/>
      <c r="D406" s="779"/>
      <c r="E406" s="779"/>
      <c r="F406" s="779"/>
    </row>
    <row r="407" spans="2:6" x14ac:dyDescent="0.2">
      <c r="B407" s="779"/>
      <c r="C407" s="779"/>
      <c r="D407" s="779"/>
      <c r="E407" s="779"/>
      <c r="F407" s="779"/>
    </row>
    <row r="408" spans="2:6" x14ac:dyDescent="0.2">
      <c r="B408" s="779"/>
      <c r="C408" s="779"/>
      <c r="D408" s="779"/>
      <c r="E408" s="779"/>
      <c r="F408" s="779"/>
    </row>
    <row r="409" spans="2:6" x14ac:dyDescent="0.2">
      <c r="B409" s="779"/>
      <c r="C409" s="779"/>
      <c r="D409" s="779"/>
      <c r="E409" s="779"/>
      <c r="F409" s="779"/>
    </row>
    <row r="410" spans="2:6" x14ac:dyDescent="0.2">
      <c r="B410" s="779"/>
      <c r="C410" s="779"/>
      <c r="D410" s="779"/>
      <c r="E410" s="779"/>
      <c r="F410" s="779"/>
    </row>
    <row r="411" spans="2:6" x14ac:dyDescent="0.2">
      <c r="B411" s="779"/>
      <c r="C411" s="779"/>
      <c r="D411" s="779"/>
      <c r="E411" s="779"/>
      <c r="F411" s="779"/>
    </row>
    <row r="412" spans="2:6" x14ac:dyDescent="0.2">
      <c r="B412" s="779"/>
      <c r="C412" s="779"/>
      <c r="D412" s="779"/>
      <c r="E412" s="779"/>
      <c r="F412" s="779"/>
    </row>
    <row r="413" spans="2:6" x14ac:dyDescent="0.2">
      <c r="B413" s="779"/>
      <c r="C413" s="779"/>
      <c r="D413" s="779"/>
      <c r="E413" s="779"/>
      <c r="F413" s="779"/>
    </row>
    <row r="414" spans="2:6" x14ac:dyDescent="0.2">
      <c r="B414" s="779"/>
      <c r="C414" s="779"/>
      <c r="D414" s="779"/>
      <c r="E414" s="779"/>
      <c r="F414" s="779"/>
    </row>
    <row r="415" spans="2:6" x14ac:dyDescent="0.2">
      <c r="B415" s="779"/>
      <c r="C415" s="779"/>
      <c r="D415" s="779"/>
      <c r="E415" s="779"/>
      <c r="F415" s="779"/>
    </row>
    <row r="416" spans="2:6" x14ac:dyDescent="0.2">
      <c r="B416" s="779"/>
      <c r="C416" s="779"/>
      <c r="D416" s="779"/>
      <c r="E416" s="779"/>
      <c r="F416" s="779"/>
    </row>
    <row r="417" spans="2:6" x14ac:dyDescent="0.2">
      <c r="B417" s="779"/>
      <c r="C417" s="779"/>
      <c r="D417" s="779"/>
      <c r="E417" s="779"/>
      <c r="F417" s="779"/>
    </row>
    <row r="418" spans="2:6" x14ac:dyDescent="0.2">
      <c r="B418" s="779"/>
      <c r="C418" s="779"/>
      <c r="D418" s="779"/>
      <c r="E418" s="779"/>
      <c r="F418" s="779"/>
    </row>
    <row r="419" spans="2:6" x14ac:dyDescent="0.2">
      <c r="B419" s="779"/>
      <c r="C419" s="779"/>
      <c r="D419" s="779"/>
      <c r="E419" s="779"/>
      <c r="F419" s="779"/>
    </row>
    <row r="420" spans="2:6" x14ac:dyDescent="0.2">
      <c r="B420" s="779"/>
      <c r="C420" s="779"/>
      <c r="D420" s="779"/>
      <c r="E420" s="779"/>
      <c r="F420" s="779"/>
    </row>
    <row r="421" spans="2:6" x14ac:dyDescent="0.2">
      <c r="B421" s="779"/>
      <c r="C421" s="779"/>
      <c r="D421" s="779"/>
      <c r="E421" s="779"/>
      <c r="F421" s="779"/>
    </row>
    <row r="422" spans="2:6" x14ac:dyDescent="0.2">
      <c r="B422" s="779"/>
      <c r="C422" s="779"/>
      <c r="D422" s="779"/>
      <c r="E422" s="779"/>
      <c r="F422" s="779"/>
    </row>
    <row r="423" spans="2:6" x14ac:dyDescent="0.2">
      <c r="B423" s="779"/>
      <c r="C423" s="779"/>
      <c r="D423" s="779"/>
      <c r="E423" s="779"/>
      <c r="F423" s="779"/>
    </row>
    <row r="424" spans="2:6" x14ac:dyDescent="0.2">
      <c r="B424" s="779"/>
      <c r="C424" s="779"/>
      <c r="D424" s="779"/>
      <c r="E424" s="779"/>
      <c r="F424" s="779"/>
    </row>
    <row r="425" spans="2:6" x14ac:dyDescent="0.2">
      <c r="B425" s="779"/>
      <c r="C425" s="779"/>
      <c r="D425" s="779"/>
      <c r="E425" s="779"/>
      <c r="F425" s="779"/>
    </row>
    <row r="426" spans="2:6" x14ac:dyDescent="0.2">
      <c r="B426" s="779"/>
      <c r="C426" s="779"/>
      <c r="D426" s="779"/>
      <c r="E426" s="779"/>
      <c r="F426" s="779"/>
    </row>
    <row r="427" spans="2:6" x14ac:dyDescent="0.2">
      <c r="B427" s="779"/>
      <c r="C427" s="779"/>
      <c r="D427" s="779"/>
      <c r="E427" s="779"/>
      <c r="F427" s="779"/>
    </row>
    <row r="428" spans="2:6" x14ac:dyDescent="0.2">
      <c r="B428" s="779"/>
      <c r="C428" s="779"/>
      <c r="D428" s="779"/>
      <c r="E428" s="779"/>
      <c r="F428" s="779"/>
    </row>
    <row r="429" spans="2:6" x14ac:dyDescent="0.2">
      <c r="B429" s="779"/>
      <c r="C429" s="779"/>
      <c r="D429" s="779"/>
      <c r="E429" s="779"/>
      <c r="F429" s="779"/>
    </row>
    <row r="430" spans="2:6" x14ac:dyDescent="0.2">
      <c r="B430" s="779"/>
      <c r="C430" s="779"/>
      <c r="D430" s="779"/>
      <c r="E430" s="779"/>
      <c r="F430" s="779"/>
    </row>
    <row r="431" spans="2:6" x14ac:dyDescent="0.2">
      <c r="B431" s="779"/>
      <c r="C431" s="779"/>
      <c r="D431" s="779"/>
      <c r="E431" s="779"/>
      <c r="F431" s="779"/>
    </row>
    <row r="432" spans="2:6" x14ac:dyDescent="0.2">
      <c r="B432" s="779"/>
      <c r="C432" s="779"/>
      <c r="D432" s="779"/>
      <c r="E432" s="779"/>
      <c r="F432" s="779"/>
    </row>
    <row r="433" spans="2:6" x14ac:dyDescent="0.2">
      <c r="B433" s="779"/>
      <c r="C433" s="779"/>
      <c r="D433" s="779"/>
      <c r="E433" s="779"/>
      <c r="F433" s="779"/>
    </row>
    <row r="434" spans="2:6" x14ac:dyDescent="0.2">
      <c r="B434" s="779"/>
      <c r="C434" s="779"/>
      <c r="D434" s="779"/>
      <c r="E434" s="779"/>
      <c r="F434" s="779"/>
    </row>
    <row r="435" spans="2:6" x14ac:dyDescent="0.2">
      <c r="B435" s="779"/>
      <c r="C435" s="779"/>
      <c r="D435" s="779"/>
      <c r="E435" s="779"/>
      <c r="F435" s="779"/>
    </row>
    <row r="436" spans="2:6" x14ac:dyDescent="0.2">
      <c r="B436" s="779"/>
      <c r="C436" s="779"/>
      <c r="D436" s="779"/>
      <c r="E436" s="779"/>
      <c r="F436" s="779"/>
    </row>
    <row r="437" spans="2:6" x14ac:dyDescent="0.2">
      <c r="B437" s="779"/>
      <c r="C437" s="779"/>
      <c r="D437" s="779"/>
      <c r="E437" s="779"/>
      <c r="F437" s="779"/>
    </row>
    <row r="438" spans="2:6" x14ac:dyDescent="0.2">
      <c r="B438" s="779"/>
      <c r="C438" s="779"/>
      <c r="D438" s="779"/>
      <c r="E438" s="779"/>
      <c r="F438" s="779"/>
    </row>
    <row r="439" spans="2:6" x14ac:dyDescent="0.2">
      <c r="B439" s="779"/>
      <c r="C439" s="779"/>
      <c r="D439" s="779"/>
      <c r="E439" s="779"/>
      <c r="F439" s="779"/>
    </row>
    <row r="440" spans="2:6" x14ac:dyDescent="0.2">
      <c r="B440" s="779"/>
      <c r="C440" s="779"/>
      <c r="D440" s="779"/>
      <c r="E440" s="779"/>
      <c r="F440" s="779"/>
    </row>
    <row r="441" spans="2:6" x14ac:dyDescent="0.2">
      <c r="B441" s="779"/>
      <c r="C441" s="779"/>
      <c r="D441" s="779"/>
      <c r="E441" s="779"/>
      <c r="F441" s="779"/>
    </row>
    <row r="442" spans="2:6" x14ac:dyDescent="0.2">
      <c r="B442" s="779"/>
      <c r="C442" s="779"/>
      <c r="D442" s="779"/>
      <c r="E442" s="779"/>
      <c r="F442" s="779"/>
    </row>
    <row r="443" spans="2:6" x14ac:dyDescent="0.2">
      <c r="B443" s="779"/>
      <c r="C443" s="779"/>
      <c r="D443" s="779"/>
      <c r="E443" s="779"/>
      <c r="F443" s="779"/>
    </row>
    <row r="444" spans="2:6" x14ac:dyDescent="0.2">
      <c r="B444" s="779"/>
      <c r="C444" s="779"/>
      <c r="D444" s="779"/>
      <c r="E444" s="779"/>
      <c r="F444" s="779"/>
    </row>
    <row r="445" spans="2:6" x14ac:dyDescent="0.2">
      <c r="B445" s="779"/>
      <c r="C445" s="779"/>
      <c r="D445" s="779"/>
      <c r="E445" s="779"/>
      <c r="F445" s="779"/>
    </row>
    <row r="446" spans="2:6" x14ac:dyDescent="0.2">
      <c r="B446" s="779"/>
      <c r="C446" s="779"/>
      <c r="D446" s="779"/>
      <c r="E446" s="779"/>
      <c r="F446" s="779"/>
    </row>
    <row r="447" spans="2:6" x14ac:dyDescent="0.2">
      <c r="B447" s="779"/>
      <c r="C447" s="779"/>
      <c r="D447" s="779"/>
      <c r="E447" s="779"/>
      <c r="F447" s="779"/>
    </row>
    <row r="448" spans="2:6" x14ac:dyDescent="0.2">
      <c r="B448" s="779"/>
      <c r="C448" s="779"/>
      <c r="D448" s="779"/>
      <c r="E448" s="779"/>
      <c r="F448" s="779"/>
    </row>
    <row r="449" spans="2:6" x14ac:dyDescent="0.2">
      <c r="B449" s="779"/>
      <c r="C449" s="779"/>
      <c r="D449" s="779"/>
      <c r="E449" s="779"/>
      <c r="F449" s="779"/>
    </row>
    <row r="450" spans="2:6" x14ac:dyDescent="0.2">
      <c r="B450" s="779"/>
      <c r="C450" s="779"/>
      <c r="D450" s="779"/>
      <c r="E450" s="779"/>
      <c r="F450" s="779"/>
    </row>
    <row r="451" spans="2:6" x14ac:dyDescent="0.2">
      <c r="B451" s="779"/>
      <c r="C451" s="779"/>
      <c r="D451" s="779"/>
      <c r="E451" s="779"/>
      <c r="F451" s="779"/>
    </row>
    <row r="452" spans="2:6" x14ac:dyDescent="0.2">
      <c r="B452" s="779"/>
      <c r="C452" s="779"/>
      <c r="D452" s="779"/>
      <c r="E452" s="779"/>
      <c r="F452" s="779"/>
    </row>
    <row r="453" spans="2:6" x14ac:dyDescent="0.2">
      <c r="B453" s="779"/>
      <c r="C453" s="779"/>
      <c r="D453" s="779"/>
      <c r="E453" s="779"/>
      <c r="F453" s="779"/>
    </row>
    <row r="454" spans="2:6" x14ac:dyDescent="0.2">
      <c r="B454" s="779"/>
      <c r="C454" s="779"/>
      <c r="D454" s="779"/>
      <c r="E454" s="779"/>
      <c r="F454" s="779"/>
    </row>
    <row r="455" spans="2:6" x14ac:dyDescent="0.2">
      <c r="B455" s="779"/>
      <c r="C455" s="779"/>
      <c r="D455" s="779"/>
      <c r="E455" s="779"/>
      <c r="F455" s="779"/>
    </row>
    <row r="456" spans="2:6" x14ac:dyDescent="0.2">
      <c r="B456" s="779"/>
      <c r="C456" s="779"/>
      <c r="D456" s="779"/>
      <c r="E456" s="779"/>
      <c r="F456" s="779"/>
    </row>
    <row r="457" spans="2:6" x14ac:dyDescent="0.2">
      <c r="B457" s="779"/>
      <c r="C457" s="779"/>
      <c r="D457" s="779"/>
      <c r="E457" s="779"/>
      <c r="F457" s="779"/>
    </row>
    <row r="458" spans="2:6" x14ac:dyDescent="0.2">
      <c r="B458" s="779"/>
      <c r="C458" s="779"/>
      <c r="D458" s="779"/>
      <c r="E458" s="779"/>
      <c r="F458" s="779"/>
    </row>
    <row r="459" spans="2:6" x14ac:dyDescent="0.2">
      <c r="B459" s="779"/>
      <c r="C459" s="779"/>
      <c r="D459" s="779"/>
      <c r="E459" s="779"/>
      <c r="F459" s="779"/>
    </row>
    <row r="460" spans="2:6" x14ac:dyDescent="0.2">
      <c r="B460" s="779"/>
      <c r="C460" s="779"/>
      <c r="D460" s="779"/>
      <c r="E460" s="779"/>
      <c r="F460" s="779"/>
    </row>
    <row r="461" spans="2:6" x14ac:dyDescent="0.2">
      <c r="B461" s="779"/>
      <c r="C461" s="779"/>
      <c r="D461" s="779"/>
      <c r="E461" s="779"/>
      <c r="F461" s="779"/>
    </row>
    <row r="462" spans="2:6" x14ac:dyDescent="0.2">
      <c r="B462" s="779"/>
      <c r="C462" s="779"/>
      <c r="D462" s="779"/>
      <c r="E462" s="779"/>
      <c r="F462" s="779"/>
    </row>
    <row r="463" spans="2:6" x14ac:dyDescent="0.2">
      <c r="B463" s="779"/>
      <c r="C463" s="779"/>
      <c r="D463" s="779"/>
      <c r="E463" s="779"/>
      <c r="F463" s="779"/>
    </row>
    <row r="464" spans="2:6" x14ac:dyDescent="0.2">
      <c r="B464" s="779"/>
      <c r="C464" s="779"/>
      <c r="D464" s="779"/>
      <c r="E464" s="779"/>
      <c r="F464" s="779"/>
    </row>
    <row r="465" spans="2:6" x14ac:dyDescent="0.2">
      <c r="B465" s="779"/>
      <c r="C465" s="779"/>
      <c r="D465" s="779"/>
      <c r="E465" s="779"/>
      <c r="F465" s="779"/>
    </row>
    <row r="466" spans="2:6" x14ac:dyDescent="0.2">
      <c r="B466" s="779"/>
      <c r="C466" s="779"/>
      <c r="D466" s="779"/>
      <c r="E466" s="779"/>
      <c r="F466" s="779"/>
    </row>
    <row r="467" spans="2:6" x14ac:dyDescent="0.2">
      <c r="B467" s="779"/>
      <c r="C467" s="779"/>
      <c r="D467" s="779"/>
      <c r="E467" s="779"/>
      <c r="F467" s="779"/>
    </row>
    <row r="468" spans="2:6" x14ac:dyDescent="0.2">
      <c r="B468" s="779"/>
      <c r="C468" s="779"/>
      <c r="D468" s="779"/>
      <c r="E468" s="779"/>
      <c r="F468" s="779"/>
    </row>
    <row r="469" spans="2:6" x14ac:dyDescent="0.2">
      <c r="B469" s="779"/>
      <c r="C469" s="779"/>
      <c r="D469" s="779"/>
      <c r="E469" s="779"/>
      <c r="F469" s="779"/>
    </row>
    <row r="470" spans="2:6" x14ac:dyDescent="0.2">
      <c r="B470" s="779"/>
      <c r="C470" s="779"/>
      <c r="D470" s="779"/>
      <c r="E470" s="779"/>
      <c r="F470" s="779"/>
    </row>
    <row r="471" spans="2:6" x14ac:dyDescent="0.2">
      <c r="B471" s="779"/>
      <c r="C471" s="779"/>
      <c r="D471" s="779"/>
      <c r="E471" s="779"/>
      <c r="F471" s="779"/>
    </row>
    <row r="472" spans="2:6" x14ac:dyDescent="0.2">
      <c r="B472" s="779"/>
      <c r="C472" s="779"/>
      <c r="D472" s="779"/>
      <c r="E472" s="779"/>
      <c r="F472" s="779"/>
    </row>
    <row r="473" spans="2:6" x14ac:dyDescent="0.2">
      <c r="B473" s="779"/>
      <c r="C473" s="779"/>
      <c r="D473" s="779"/>
      <c r="E473" s="779"/>
      <c r="F473" s="779"/>
    </row>
    <row r="474" spans="2:6" x14ac:dyDescent="0.2">
      <c r="B474" s="779"/>
      <c r="C474" s="779"/>
      <c r="D474" s="779"/>
      <c r="E474" s="779"/>
      <c r="F474" s="779"/>
    </row>
    <row r="475" spans="2:6" x14ac:dyDescent="0.2">
      <c r="B475" s="779"/>
      <c r="C475" s="779"/>
      <c r="D475" s="779"/>
      <c r="E475" s="779"/>
      <c r="F475" s="779"/>
    </row>
    <row r="476" spans="2:6" x14ac:dyDescent="0.2">
      <c r="B476" s="779"/>
      <c r="C476" s="779"/>
      <c r="D476" s="779"/>
      <c r="E476" s="779"/>
      <c r="F476" s="779"/>
    </row>
    <row r="477" spans="2:6" x14ac:dyDescent="0.2">
      <c r="B477" s="779"/>
      <c r="C477" s="779"/>
      <c r="D477" s="779"/>
      <c r="E477" s="779"/>
      <c r="F477" s="779"/>
    </row>
    <row r="478" spans="2:6" x14ac:dyDescent="0.2">
      <c r="B478" s="779"/>
      <c r="C478" s="779"/>
      <c r="D478" s="779"/>
      <c r="E478" s="779"/>
      <c r="F478" s="779"/>
    </row>
    <row r="479" spans="2:6" x14ac:dyDescent="0.2">
      <c r="B479" s="779"/>
      <c r="C479" s="779"/>
      <c r="D479" s="779"/>
      <c r="E479" s="779"/>
      <c r="F479" s="779"/>
    </row>
    <row r="480" spans="2:6" x14ac:dyDescent="0.2">
      <c r="B480" s="779"/>
      <c r="C480" s="779"/>
      <c r="D480" s="779"/>
      <c r="E480" s="779"/>
      <c r="F480" s="779"/>
    </row>
    <row r="481" spans="2:6" x14ac:dyDescent="0.2">
      <c r="B481" s="779"/>
      <c r="C481" s="779"/>
      <c r="D481" s="779"/>
      <c r="E481" s="779"/>
      <c r="F481" s="779"/>
    </row>
    <row r="482" spans="2:6" x14ac:dyDescent="0.2">
      <c r="B482" s="779"/>
      <c r="C482" s="779"/>
      <c r="D482" s="779"/>
      <c r="E482" s="779"/>
      <c r="F482" s="779"/>
    </row>
    <row r="483" spans="2:6" x14ac:dyDescent="0.2">
      <c r="B483" s="779"/>
      <c r="C483" s="779"/>
      <c r="D483" s="779"/>
      <c r="E483" s="779"/>
      <c r="F483" s="779"/>
    </row>
    <row r="484" spans="2:6" x14ac:dyDescent="0.2">
      <c r="B484" s="779"/>
      <c r="C484" s="779"/>
      <c r="D484" s="779"/>
      <c r="E484" s="779"/>
      <c r="F484" s="779"/>
    </row>
    <row r="485" spans="2:6" x14ac:dyDescent="0.2">
      <c r="B485" s="779"/>
      <c r="C485" s="779"/>
      <c r="D485" s="779"/>
      <c r="E485" s="779"/>
      <c r="F485" s="779"/>
    </row>
    <row r="486" spans="2:6" x14ac:dyDescent="0.2">
      <c r="B486" s="779"/>
      <c r="C486" s="779"/>
      <c r="D486" s="779"/>
      <c r="E486" s="779"/>
      <c r="F486" s="779"/>
    </row>
    <row r="487" spans="2:6" x14ac:dyDescent="0.2">
      <c r="B487" s="779"/>
      <c r="C487" s="779"/>
      <c r="D487" s="779"/>
      <c r="E487" s="779"/>
      <c r="F487" s="779"/>
    </row>
    <row r="488" spans="2:6" x14ac:dyDescent="0.2">
      <c r="B488" s="779"/>
      <c r="C488" s="779"/>
      <c r="D488" s="779"/>
      <c r="E488" s="779"/>
      <c r="F488" s="779"/>
    </row>
    <row r="489" spans="2:6" x14ac:dyDescent="0.2">
      <c r="B489" s="779"/>
      <c r="C489" s="779"/>
      <c r="D489" s="779"/>
      <c r="E489" s="779"/>
      <c r="F489" s="779"/>
    </row>
    <row r="490" spans="2:6" x14ac:dyDescent="0.2">
      <c r="B490" s="779"/>
      <c r="C490" s="779"/>
      <c r="D490" s="779"/>
      <c r="E490" s="779"/>
      <c r="F490" s="779"/>
    </row>
    <row r="491" spans="2:6" x14ac:dyDescent="0.2">
      <c r="B491" s="779"/>
      <c r="C491" s="779"/>
      <c r="D491" s="779"/>
      <c r="E491" s="779"/>
      <c r="F491" s="779"/>
    </row>
    <row r="492" spans="2:6" x14ac:dyDescent="0.2">
      <c r="B492" s="779"/>
      <c r="C492" s="779"/>
      <c r="D492" s="779"/>
      <c r="E492" s="779"/>
      <c r="F492" s="779"/>
    </row>
    <row r="493" spans="2:6" x14ac:dyDescent="0.2">
      <c r="B493" s="779"/>
      <c r="C493" s="779"/>
      <c r="D493" s="779"/>
      <c r="E493" s="779"/>
      <c r="F493" s="779"/>
    </row>
    <row r="494" spans="2:6" x14ac:dyDescent="0.2">
      <c r="B494" s="779"/>
      <c r="C494" s="779"/>
      <c r="D494" s="779"/>
      <c r="E494" s="779"/>
      <c r="F494" s="779"/>
    </row>
    <row r="495" spans="2:6" x14ac:dyDescent="0.2">
      <c r="B495" s="779"/>
      <c r="C495" s="779"/>
      <c r="D495" s="779"/>
      <c r="E495" s="779"/>
      <c r="F495" s="779"/>
    </row>
    <row r="496" spans="2:6" x14ac:dyDescent="0.2">
      <c r="B496" s="779"/>
      <c r="C496" s="779"/>
      <c r="D496" s="779"/>
      <c r="E496" s="779"/>
      <c r="F496" s="779"/>
    </row>
    <row r="497" spans="2:6" x14ac:dyDescent="0.2">
      <c r="B497" s="779"/>
      <c r="C497" s="779"/>
      <c r="D497" s="779"/>
      <c r="E497" s="779"/>
      <c r="F497" s="779"/>
    </row>
    <row r="498" spans="2:6" x14ac:dyDescent="0.2">
      <c r="B498" s="779"/>
      <c r="C498" s="779"/>
      <c r="D498" s="779"/>
      <c r="E498" s="779"/>
      <c r="F498" s="779"/>
    </row>
    <row r="499" spans="2:6" x14ac:dyDescent="0.2">
      <c r="B499" s="779"/>
      <c r="C499" s="779"/>
      <c r="D499" s="779"/>
      <c r="E499" s="779"/>
      <c r="F499" s="779"/>
    </row>
    <row r="500" spans="2:6" x14ac:dyDescent="0.2">
      <c r="B500" s="779"/>
      <c r="C500" s="779"/>
      <c r="D500" s="779"/>
      <c r="E500" s="779"/>
      <c r="F500" s="779"/>
    </row>
    <row r="501" spans="2:6" x14ac:dyDescent="0.2">
      <c r="B501" s="779"/>
      <c r="C501" s="779"/>
      <c r="D501" s="779"/>
      <c r="E501" s="779"/>
      <c r="F501" s="779"/>
    </row>
    <row r="502" spans="2:6" x14ac:dyDescent="0.2">
      <c r="B502" s="779"/>
      <c r="C502" s="779"/>
      <c r="D502" s="779"/>
      <c r="E502" s="779"/>
      <c r="F502" s="779"/>
    </row>
    <row r="503" spans="2:6" x14ac:dyDescent="0.2">
      <c r="B503" s="779"/>
      <c r="C503" s="779"/>
      <c r="D503" s="779"/>
      <c r="E503" s="779"/>
      <c r="F503" s="779"/>
    </row>
    <row r="504" spans="2:6" x14ac:dyDescent="0.2">
      <c r="B504" s="779"/>
      <c r="C504" s="779"/>
      <c r="D504" s="779"/>
      <c r="E504" s="779"/>
      <c r="F504" s="779"/>
    </row>
    <row r="505" spans="2:6" x14ac:dyDescent="0.2">
      <c r="B505" s="779"/>
      <c r="C505" s="779"/>
      <c r="D505" s="779"/>
      <c r="E505" s="779"/>
      <c r="F505" s="779"/>
    </row>
    <row r="506" spans="2:6" x14ac:dyDescent="0.2">
      <c r="B506" s="779"/>
      <c r="C506" s="779"/>
      <c r="D506" s="779"/>
      <c r="E506" s="779"/>
      <c r="F506" s="779"/>
    </row>
    <row r="507" spans="2:6" x14ac:dyDescent="0.2">
      <c r="B507" s="779"/>
      <c r="C507" s="779"/>
      <c r="D507" s="779"/>
      <c r="E507" s="779"/>
      <c r="F507" s="779"/>
    </row>
    <row r="508" spans="2:6" x14ac:dyDescent="0.2">
      <c r="B508" s="779"/>
      <c r="C508" s="779"/>
      <c r="D508" s="779"/>
      <c r="E508" s="779"/>
      <c r="F508" s="779"/>
    </row>
    <row r="509" spans="2:6" x14ac:dyDescent="0.2">
      <c r="B509" s="779"/>
      <c r="C509" s="779"/>
      <c r="D509" s="779"/>
      <c r="E509" s="779"/>
      <c r="F509" s="779"/>
    </row>
    <row r="510" spans="2:6" x14ac:dyDescent="0.2">
      <c r="B510" s="779"/>
      <c r="C510" s="779"/>
      <c r="D510" s="779"/>
      <c r="E510" s="779"/>
      <c r="F510" s="779"/>
    </row>
    <row r="511" spans="2:6" x14ac:dyDescent="0.2">
      <c r="B511" s="779"/>
      <c r="C511" s="779"/>
      <c r="D511" s="779"/>
      <c r="E511" s="779"/>
      <c r="F511" s="779"/>
    </row>
    <row r="512" spans="2:6" x14ac:dyDescent="0.2">
      <c r="B512" s="779"/>
      <c r="C512" s="779"/>
      <c r="D512" s="779"/>
      <c r="E512" s="779"/>
      <c r="F512" s="779"/>
    </row>
    <row r="513" spans="2:6" x14ac:dyDescent="0.2">
      <c r="B513" s="779"/>
      <c r="C513" s="779"/>
      <c r="D513" s="779"/>
      <c r="E513" s="779"/>
      <c r="F513" s="779"/>
    </row>
    <row r="514" spans="2:6" x14ac:dyDescent="0.2">
      <c r="B514" s="779"/>
      <c r="C514" s="779"/>
      <c r="D514" s="779"/>
      <c r="E514" s="779"/>
      <c r="F514" s="779"/>
    </row>
    <row r="515" spans="2:6" x14ac:dyDescent="0.2">
      <c r="B515" s="779"/>
      <c r="C515" s="779"/>
      <c r="D515" s="779"/>
      <c r="E515" s="779"/>
      <c r="F515" s="779"/>
    </row>
    <row r="516" spans="2:6" x14ac:dyDescent="0.2">
      <c r="B516" s="779"/>
      <c r="C516" s="779"/>
      <c r="D516" s="779"/>
      <c r="E516" s="779"/>
      <c r="F516" s="779"/>
    </row>
    <row r="517" spans="2:6" x14ac:dyDescent="0.2">
      <c r="B517" s="779"/>
      <c r="C517" s="779"/>
      <c r="D517" s="779"/>
      <c r="E517" s="779"/>
      <c r="F517" s="779"/>
    </row>
    <row r="518" spans="2:6" x14ac:dyDescent="0.2">
      <c r="B518" s="779"/>
      <c r="C518" s="779"/>
      <c r="D518" s="779"/>
      <c r="E518" s="779"/>
      <c r="F518" s="779"/>
    </row>
    <row r="519" spans="2:6" x14ac:dyDescent="0.2">
      <c r="B519" s="779"/>
      <c r="C519" s="779"/>
      <c r="D519" s="779"/>
      <c r="E519" s="779"/>
      <c r="F519" s="779"/>
    </row>
    <row r="520" spans="2:6" x14ac:dyDescent="0.2">
      <c r="B520" s="779"/>
      <c r="C520" s="779"/>
      <c r="D520" s="779"/>
      <c r="E520" s="779"/>
      <c r="F520" s="779"/>
    </row>
    <row r="521" spans="2:6" x14ac:dyDescent="0.2">
      <c r="B521" s="779"/>
      <c r="C521" s="779"/>
      <c r="D521" s="779"/>
      <c r="E521" s="779"/>
      <c r="F521" s="779"/>
    </row>
    <row r="522" spans="2:6" x14ac:dyDescent="0.2">
      <c r="B522" s="779"/>
      <c r="C522" s="779"/>
      <c r="D522" s="779"/>
      <c r="E522" s="779"/>
      <c r="F522" s="779"/>
    </row>
    <row r="523" spans="2:6" x14ac:dyDescent="0.2">
      <c r="B523" s="779"/>
      <c r="C523" s="779"/>
      <c r="D523" s="779"/>
      <c r="E523" s="779"/>
      <c r="F523" s="779"/>
    </row>
    <row r="524" spans="2:6" x14ac:dyDescent="0.2">
      <c r="B524" s="779"/>
      <c r="C524" s="779"/>
      <c r="D524" s="779"/>
      <c r="E524" s="779"/>
      <c r="F524" s="779"/>
    </row>
    <row r="525" spans="2:6" x14ac:dyDescent="0.2">
      <c r="B525" s="779"/>
      <c r="C525" s="779"/>
      <c r="D525" s="779"/>
      <c r="E525" s="779"/>
      <c r="F525" s="779"/>
    </row>
    <row r="526" spans="2:6" x14ac:dyDescent="0.2">
      <c r="B526" s="779"/>
      <c r="C526" s="779"/>
      <c r="D526" s="779"/>
      <c r="E526" s="779"/>
      <c r="F526" s="779"/>
    </row>
    <row r="527" spans="2:6" x14ac:dyDescent="0.2">
      <c r="B527" s="779"/>
      <c r="C527" s="779"/>
      <c r="D527" s="779"/>
      <c r="E527" s="779"/>
      <c r="F527" s="779"/>
    </row>
    <row r="528" spans="2:6" x14ac:dyDescent="0.2">
      <c r="B528" s="779"/>
      <c r="C528" s="779"/>
      <c r="D528" s="779"/>
      <c r="E528" s="779"/>
      <c r="F528" s="779"/>
    </row>
    <row r="529" spans="2:6" x14ac:dyDescent="0.2">
      <c r="B529" s="779"/>
      <c r="C529" s="779"/>
      <c r="D529" s="779"/>
      <c r="E529" s="779"/>
      <c r="F529" s="779"/>
    </row>
    <row r="530" spans="2:6" x14ac:dyDescent="0.2">
      <c r="B530" s="779"/>
      <c r="C530" s="779"/>
      <c r="D530" s="779"/>
      <c r="E530" s="779"/>
      <c r="F530" s="779"/>
    </row>
    <row r="531" spans="2:6" x14ac:dyDescent="0.2">
      <c r="B531" s="779"/>
      <c r="C531" s="779"/>
      <c r="D531" s="779"/>
      <c r="E531" s="779"/>
      <c r="F531" s="779"/>
    </row>
    <row r="532" spans="2:6" x14ac:dyDescent="0.2">
      <c r="B532" s="779"/>
      <c r="C532" s="779"/>
      <c r="D532" s="779"/>
      <c r="E532" s="779"/>
      <c r="F532" s="779"/>
    </row>
    <row r="533" spans="2:6" x14ac:dyDescent="0.2">
      <c r="B533" s="779"/>
      <c r="C533" s="779"/>
      <c r="D533" s="779"/>
      <c r="E533" s="779"/>
      <c r="F533" s="779"/>
    </row>
  </sheetData>
  <printOptions horizontalCentered="1"/>
  <pageMargins left="0.39370078740157483" right="0" top="1.1811023622047245" bottom="0" header="0" footer="0"/>
  <pageSetup paperSize="9" scale="5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8"/>
  <sheetViews>
    <sheetView topLeftCell="B1" zoomScale="75" workbookViewId="0">
      <selection activeCell="F36" sqref="F36"/>
    </sheetView>
  </sheetViews>
  <sheetFormatPr defaultRowHeight="12.75" x14ac:dyDescent="0.2"/>
  <cols>
    <col min="1" max="1" width="15.85546875" style="644" customWidth="1"/>
    <col min="2" max="3" width="10.5703125" style="644" customWidth="1"/>
    <col min="4" max="4" width="9.85546875" style="644" customWidth="1"/>
    <col min="5" max="5" width="9.28515625" style="644" customWidth="1"/>
    <col min="6" max="6" width="69.140625" style="644" customWidth="1"/>
    <col min="7" max="7" width="20.5703125" style="644" customWidth="1"/>
    <col min="8" max="8" width="20.7109375" style="644" customWidth="1"/>
    <col min="9" max="9" width="19.28515625" style="644" customWidth="1"/>
    <col min="10" max="10" width="21" style="644" customWidth="1"/>
    <col min="11" max="12" width="14" style="644" customWidth="1"/>
    <col min="13" max="256" width="9.140625" style="644"/>
    <col min="257" max="257" width="15.85546875" style="644" customWidth="1"/>
    <col min="258" max="259" width="10.5703125" style="644" customWidth="1"/>
    <col min="260" max="260" width="9.85546875" style="644" customWidth="1"/>
    <col min="261" max="261" width="9.28515625" style="644" customWidth="1"/>
    <col min="262" max="262" width="69.140625" style="644" customWidth="1"/>
    <col min="263" max="263" width="20.5703125" style="644" customWidth="1"/>
    <col min="264" max="264" width="20.7109375" style="644" customWidth="1"/>
    <col min="265" max="265" width="19.28515625" style="644" customWidth="1"/>
    <col min="266" max="266" width="21" style="644" customWidth="1"/>
    <col min="267" max="268" width="14" style="644" customWidth="1"/>
    <col min="269" max="512" width="9.140625" style="644"/>
    <col min="513" max="513" width="15.85546875" style="644" customWidth="1"/>
    <col min="514" max="515" width="10.5703125" style="644" customWidth="1"/>
    <col min="516" max="516" width="9.85546875" style="644" customWidth="1"/>
    <col min="517" max="517" width="9.28515625" style="644" customWidth="1"/>
    <col min="518" max="518" width="69.140625" style="644" customWidth="1"/>
    <col min="519" max="519" width="20.5703125" style="644" customWidth="1"/>
    <col min="520" max="520" width="20.7109375" style="644" customWidth="1"/>
    <col min="521" max="521" width="19.28515625" style="644" customWidth="1"/>
    <col min="522" max="522" width="21" style="644" customWidth="1"/>
    <col min="523" max="524" width="14" style="644" customWidth="1"/>
    <col min="525" max="768" width="9.140625" style="644"/>
    <col min="769" max="769" width="15.85546875" style="644" customWidth="1"/>
    <col min="770" max="771" width="10.5703125" style="644" customWidth="1"/>
    <col min="772" max="772" width="9.85546875" style="644" customWidth="1"/>
    <col min="773" max="773" width="9.28515625" style="644" customWidth="1"/>
    <col min="774" max="774" width="69.140625" style="644" customWidth="1"/>
    <col min="775" max="775" width="20.5703125" style="644" customWidth="1"/>
    <col min="776" max="776" width="20.7109375" style="644" customWidth="1"/>
    <col min="777" max="777" width="19.28515625" style="644" customWidth="1"/>
    <col min="778" max="778" width="21" style="644" customWidth="1"/>
    <col min="779" max="780" width="14" style="644" customWidth="1"/>
    <col min="781" max="1024" width="9.140625" style="644"/>
    <col min="1025" max="1025" width="15.85546875" style="644" customWidth="1"/>
    <col min="1026" max="1027" width="10.5703125" style="644" customWidth="1"/>
    <col min="1028" max="1028" width="9.85546875" style="644" customWidth="1"/>
    <col min="1029" max="1029" width="9.28515625" style="644" customWidth="1"/>
    <col min="1030" max="1030" width="69.140625" style="644" customWidth="1"/>
    <col min="1031" max="1031" width="20.5703125" style="644" customWidth="1"/>
    <col min="1032" max="1032" width="20.7109375" style="644" customWidth="1"/>
    <col min="1033" max="1033" width="19.28515625" style="644" customWidth="1"/>
    <col min="1034" max="1034" width="21" style="644" customWidth="1"/>
    <col min="1035" max="1036" width="14" style="644" customWidth="1"/>
    <col min="1037" max="1280" width="9.140625" style="644"/>
    <col min="1281" max="1281" width="15.85546875" style="644" customWidth="1"/>
    <col min="1282" max="1283" width="10.5703125" style="644" customWidth="1"/>
    <col min="1284" max="1284" width="9.85546875" style="644" customWidth="1"/>
    <col min="1285" max="1285" width="9.28515625" style="644" customWidth="1"/>
    <col min="1286" max="1286" width="69.140625" style="644" customWidth="1"/>
    <col min="1287" max="1287" width="20.5703125" style="644" customWidth="1"/>
    <col min="1288" max="1288" width="20.7109375" style="644" customWidth="1"/>
    <col min="1289" max="1289" width="19.28515625" style="644" customWidth="1"/>
    <col min="1290" max="1290" width="21" style="644" customWidth="1"/>
    <col min="1291" max="1292" width="14" style="644" customWidth="1"/>
    <col min="1293" max="1536" width="9.140625" style="644"/>
    <col min="1537" max="1537" width="15.85546875" style="644" customWidth="1"/>
    <col min="1538" max="1539" width="10.5703125" style="644" customWidth="1"/>
    <col min="1540" max="1540" width="9.85546875" style="644" customWidth="1"/>
    <col min="1541" max="1541" width="9.28515625" style="644" customWidth="1"/>
    <col min="1542" max="1542" width="69.140625" style="644" customWidth="1"/>
    <col min="1543" max="1543" width="20.5703125" style="644" customWidth="1"/>
    <col min="1544" max="1544" width="20.7109375" style="644" customWidth="1"/>
    <col min="1545" max="1545" width="19.28515625" style="644" customWidth="1"/>
    <col min="1546" max="1546" width="21" style="644" customWidth="1"/>
    <col min="1547" max="1548" width="14" style="644" customWidth="1"/>
    <col min="1549" max="1792" width="9.140625" style="644"/>
    <col min="1793" max="1793" width="15.85546875" style="644" customWidth="1"/>
    <col min="1794" max="1795" width="10.5703125" style="644" customWidth="1"/>
    <col min="1796" max="1796" width="9.85546875" style="644" customWidth="1"/>
    <col min="1797" max="1797" width="9.28515625" style="644" customWidth="1"/>
    <col min="1798" max="1798" width="69.140625" style="644" customWidth="1"/>
    <col min="1799" max="1799" width="20.5703125" style="644" customWidth="1"/>
    <col min="1800" max="1800" width="20.7109375" style="644" customWidth="1"/>
    <col min="1801" max="1801" width="19.28515625" style="644" customWidth="1"/>
    <col min="1802" max="1802" width="21" style="644" customWidth="1"/>
    <col min="1803" max="1804" width="14" style="644" customWidth="1"/>
    <col min="1805" max="2048" width="9.140625" style="644"/>
    <col min="2049" max="2049" width="15.85546875" style="644" customWidth="1"/>
    <col min="2050" max="2051" width="10.5703125" style="644" customWidth="1"/>
    <col min="2052" max="2052" width="9.85546875" style="644" customWidth="1"/>
    <col min="2053" max="2053" width="9.28515625" style="644" customWidth="1"/>
    <col min="2054" max="2054" width="69.140625" style="644" customWidth="1"/>
    <col min="2055" max="2055" width="20.5703125" style="644" customWidth="1"/>
    <col min="2056" max="2056" width="20.7109375" style="644" customWidth="1"/>
    <col min="2057" max="2057" width="19.28515625" style="644" customWidth="1"/>
    <col min="2058" max="2058" width="21" style="644" customWidth="1"/>
    <col min="2059" max="2060" width="14" style="644" customWidth="1"/>
    <col min="2061" max="2304" width="9.140625" style="644"/>
    <col min="2305" max="2305" width="15.85546875" style="644" customWidth="1"/>
    <col min="2306" max="2307" width="10.5703125" style="644" customWidth="1"/>
    <col min="2308" max="2308" width="9.85546875" style="644" customWidth="1"/>
    <col min="2309" max="2309" width="9.28515625" style="644" customWidth="1"/>
    <col min="2310" max="2310" width="69.140625" style="644" customWidth="1"/>
    <col min="2311" max="2311" width="20.5703125" style="644" customWidth="1"/>
    <col min="2312" max="2312" width="20.7109375" style="644" customWidth="1"/>
    <col min="2313" max="2313" width="19.28515625" style="644" customWidth="1"/>
    <col min="2314" max="2314" width="21" style="644" customWidth="1"/>
    <col min="2315" max="2316" width="14" style="644" customWidth="1"/>
    <col min="2317" max="2560" width="9.140625" style="644"/>
    <col min="2561" max="2561" width="15.85546875" style="644" customWidth="1"/>
    <col min="2562" max="2563" width="10.5703125" style="644" customWidth="1"/>
    <col min="2564" max="2564" width="9.85546875" style="644" customWidth="1"/>
    <col min="2565" max="2565" width="9.28515625" style="644" customWidth="1"/>
    <col min="2566" max="2566" width="69.140625" style="644" customWidth="1"/>
    <col min="2567" max="2567" width="20.5703125" style="644" customWidth="1"/>
    <col min="2568" max="2568" width="20.7109375" style="644" customWidth="1"/>
    <col min="2569" max="2569" width="19.28515625" style="644" customWidth="1"/>
    <col min="2570" max="2570" width="21" style="644" customWidth="1"/>
    <col min="2571" max="2572" width="14" style="644" customWidth="1"/>
    <col min="2573" max="2816" width="9.140625" style="644"/>
    <col min="2817" max="2817" width="15.85546875" style="644" customWidth="1"/>
    <col min="2818" max="2819" width="10.5703125" style="644" customWidth="1"/>
    <col min="2820" max="2820" width="9.85546875" style="644" customWidth="1"/>
    <col min="2821" max="2821" width="9.28515625" style="644" customWidth="1"/>
    <col min="2822" max="2822" width="69.140625" style="644" customWidth="1"/>
    <col min="2823" max="2823" width="20.5703125" style="644" customWidth="1"/>
    <col min="2824" max="2824" width="20.7109375" style="644" customWidth="1"/>
    <col min="2825" max="2825" width="19.28515625" style="644" customWidth="1"/>
    <col min="2826" max="2826" width="21" style="644" customWidth="1"/>
    <col min="2827" max="2828" width="14" style="644" customWidth="1"/>
    <col min="2829" max="3072" width="9.140625" style="644"/>
    <col min="3073" max="3073" width="15.85546875" style="644" customWidth="1"/>
    <col min="3074" max="3075" width="10.5703125" style="644" customWidth="1"/>
    <col min="3076" max="3076" width="9.85546875" style="644" customWidth="1"/>
    <col min="3077" max="3077" width="9.28515625" style="644" customWidth="1"/>
    <col min="3078" max="3078" width="69.140625" style="644" customWidth="1"/>
    <col min="3079" max="3079" width="20.5703125" style="644" customWidth="1"/>
    <col min="3080" max="3080" width="20.7109375" style="644" customWidth="1"/>
    <col min="3081" max="3081" width="19.28515625" style="644" customWidth="1"/>
    <col min="3082" max="3082" width="21" style="644" customWidth="1"/>
    <col min="3083" max="3084" width="14" style="644" customWidth="1"/>
    <col min="3085" max="3328" width="9.140625" style="644"/>
    <col min="3329" max="3329" width="15.85546875" style="644" customWidth="1"/>
    <col min="3330" max="3331" width="10.5703125" style="644" customWidth="1"/>
    <col min="3332" max="3332" width="9.85546875" style="644" customWidth="1"/>
    <col min="3333" max="3333" width="9.28515625" style="644" customWidth="1"/>
    <col min="3334" max="3334" width="69.140625" style="644" customWidth="1"/>
    <col min="3335" max="3335" width="20.5703125" style="644" customWidth="1"/>
    <col min="3336" max="3336" width="20.7109375" style="644" customWidth="1"/>
    <col min="3337" max="3337" width="19.28515625" style="644" customWidth="1"/>
    <col min="3338" max="3338" width="21" style="644" customWidth="1"/>
    <col min="3339" max="3340" width="14" style="644" customWidth="1"/>
    <col min="3341" max="3584" width="9.140625" style="644"/>
    <col min="3585" max="3585" width="15.85546875" style="644" customWidth="1"/>
    <col min="3586" max="3587" width="10.5703125" style="644" customWidth="1"/>
    <col min="3588" max="3588" width="9.85546875" style="644" customWidth="1"/>
    <col min="3589" max="3589" width="9.28515625" style="644" customWidth="1"/>
    <col min="3590" max="3590" width="69.140625" style="644" customWidth="1"/>
    <col min="3591" max="3591" width="20.5703125" style="644" customWidth="1"/>
    <col min="3592" max="3592" width="20.7109375" style="644" customWidth="1"/>
    <col min="3593" max="3593" width="19.28515625" style="644" customWidth="1"/>
    <col min="3594" max="3594" width="21" style="644" customWidth="1"/>
    <col min="3595" max="3596" width="14" style="644" customWidth="1"/>
    <col min="3597" max="3840" width="9.140625" style="644"/>
    <col min="3841" max="3841" width="15.85546875" style="644" customWidth="1"/>
    <col min="3842" max="3843" width="10.5703125" style="644" customWidth="1"/>
    <col min="3844" max="3844" width="9.85546875" style="644" customWidth="1"/>
    <col min="3845" max="3845" width="9.28515625" style="644" customWidth="1"/>
    <col min="3846" max="3846" width="69.140625" style="644" customWidth="1"/>
    <col min="3847" max="3847" width="20.5703125" style="644" customWidth="1"/>
    <col min="3848" max="3848" width="20.7109375" style="644" customWidth="1"/>
    <col min="3849" max="3849" width="19.28515625" style="644" customWidth="1"/>
    <col min="3850" max="3850" width="21" style="644" customWidth="1"/>
    <col min="3851" max="3852" width="14" style="644" customWidth="1"/>
    <col min="3853" max="4096" width="9.140625" style="644"/>
    <col min="4097" max="4097" width="15.85546875" style="644" customWidth="1"/>
    <col min="4098" max="4099" width="10.5703125" style="644" customWidth="1"/>
    <col min="4100" max="4100" width="9.85546875" style="644" customWidth="1"/>
    <col min="4101" max="4101" width="9.28515625" style="644" customWidth="1"/>
    <col min="4102" max="4102" width="69.140625" style="644" customWidth="1"/>
    <col min="4103" max="4103" width="20.5703125" style="644" customWidth="1"/>
    <col min="4104" max="4104" width="20.7109375" style="644" customWidth="1"/>
    <col min="4105" max="4105" width="19.28515625" style="644" customWidth="1"/>
    <col min="4106" max="4106" width="21" style="644" customWidth="1"/>
    <col min="4107" max="4108" width="14" style="644" customWidth="1"/>
    <col min="4109" max="4352" width="9.140625" style="644"/>
    <col min="4353" max="4353" width="15.85546875" style="644" customWidth="1"/>
    <col min="4354" max="4355" width="10.5703125" style="644" customWidth="1"/>
    <col min="4356" max="4356" width="9.85546875" style="644" customWidth="1"/>
    <col min="4357" max="4357" width="9.28515625" style="644" customWidth="1"/>
    <col min="4358" max="4358" width="69.140625" style="644" customWidth="1"/>
    <col min="4359" max="4359" width="20.5703125" style="644" customWidth="1"/>
    <col min="4360" max="4360" width="20.7109375" style="644" customWidth="1"/>
    <col min="4361" max="4361" width="19.28515625" style="644" customWidth="1"/>
    <col min="4362" max="4362" width="21" style="644" customWidth="1"/>
    <col min="4363" max="4364" width="14" style="644" customWidth="1"/>
    <col min="4365" max="4608" width="9.140625" style="644"/>
    <col min="4609" max="4609" width="15.85546875" style="644" customWidth="1"/>
    <col min="4610" max="4611" width="10.5703125" style="644" customWidth="1"/>
    <col min="4612" max="4612" width="9.85546875" style="644" customWidth="1"/>
    <col min="4613" max="4613" width="9.28515625" style="644" customWidth="1"/>
    <col min="4614" max="4614" width="69.140625" style="644" customWidth="1"/>
    <col min="4615" max="4615" width="20.5703125" style="644" customWidth="1"/>
    <col min="4616" max="4616" width="20.7109375" style="644" customWidth="1"/>
    <col min="4617" max="4617" width="19.28515625" style="644" customWidth="1"/>
    <col min="4618" max="4618" width="21" style="644" customWidth="1"/>
    <col min="4619" max="4620" width="14" style="644" customWidth="1"/>
    <col min="4621" max="4864" width="9.140625" style="644"/>
    <col min="4865" max="4865" width="15.85546875" style="644" customWidth="1"/>
    <col min="4866" max="4867" width="10.5703125" style="644" customWidth="1"/>
    <col min="4868" max="4868" width="9.85546875" style="644" customWidth="1"/>
    <col min="4869" max="4869" width="9.28515625" style="644" customWidth="1"/>
    <col min="4870" max="4870" width="69.140625" style="644" customWidth="1"/>
    <col min="4871" max="4871" width="20.5703125" style="644" customWidth="1"/>
    <col min="4872" max="4872" width="20.7109375" style="644" customWidth="1"/>
    <col min="4873" max="4873" width="19.28515625" style="644" customWidth="1"/>
    <col min="4874" max="4874" width="21" style="644" customWidth="1"/>
    <col min="4875" max="4876" width="14" style="644" customWidth="1"/>
    <col min="4877" max="5120" width="9.140625" style="644"/>
    <col min="5121" max="5121" width="15.85546875" style="644" customWidth="1"/>
    <col min="5122" max="5123" width="10.5703125" style="644" customWidth="1"/>
    <col min="5124" max="5124" width="9.85546875" style="644" customWidth="1"/>
    <col min="5125" max="5125" width="9.28515625" style="644" customWidth="1"/>
    <col min="5126" max="5126" width="69.140625" style="644" customWidth="1"/>
    <col min="5127" max="5127" width="20.5703125" style="644" customWidth="1"/>
    <col min="5128" max="5128" width="20.7109375" style="644" customWidth="1"/>
    <col min="5129" max="5129" width="19.28515625" style="644" customWidth="1"/>
    <col min="5130" max="5130" width="21" style="644" customWidth="1"/>
    <col min="5131" max="5132" width="14" style="644" customWidth="1"/>
    <col min="5133" max="5376" width="9.140625" style="644"/>
    <col min="5377" max="5377" width="15.85546875" style="644" customWidth="1"/>
    <col min="5378" max="5379" width="10.5703125" style="644" customWidth="1"/>
    <col min="5380" max="5380" width="9.85546875" style="644" customWidth="1"/>
    <col min="5381" max="5381" width="9.28515625" style="644" customWidth="1"/>
    <col min="5382" max="5382" width="69.140625" style="644" customWidth="1"/>
    <col min="5383" max="5383" width="20.5703125" style="644" customWidth="1"/>
    <col min="5384" max="5384" width="20.7109375" style="644" customWidth="1"/>
    <col min="5385" max="5385" width="19.28515625" style="644" customWidth="1"/>
    <col min="5386" max="5386" width="21" style="644" customWidth="1"/>
    <col min="5387" max="5388" width="14" style="644" customWidth="1"/>
    <col min="5389" max="5632" width="9.140625" style="644"/>
    <col min="5633" max="5633" width="15.85546875" style="644" customWidth="1"/>
    <col min="5634" max="5635" width="10.5703125" style="644" customWidth="1"/>
    <col min="5636" max="5636" width="9.85546875" style="644" customWidth="1"/>
    <col min="5637" max="5637" width="9.28515625" style="644" customWidth="1"/>
    <col min="5638" max="5638" width="69.140625" style="644" customWidth="1"/>
    <col min="5639" max="5639" width="20.5703125" style="644" customWidth="1"/>
    <col min="5640" max="5640" width="20.7109375" style="644" customWidth="1"/>
    <col min="5641" max="5641" width="19.28515625" style="644" customWidth="1"/>
    <col min="5642" max="5642" width="21" style="644" customWidth="1"/>
    <col min="5643" max="5644" width="14" style="644" customWidth="1"/>
    <col min="5645" max="5888" width="9.140625" style="644"/>
    <col min="5889" max="5889" width="15.85546875" style="644" customWidth="1"/>
    <col min="5890" max="5891" width="10.5703125" style="644" customWidth="1"/>
    <col min="5892" max="5892" width="9.85546875" style="644" customWidth="1"/>
    <col min="5893" max="5893" width="9.28515625" style="644" customWidth="1"/>
    <col min="5894" max="5894" width="69.140625" style="644" customWidth="1"/>
    <col min="5895" max="5895" width="20.5703125" style="644" customWidth="1"/>
    <col min="5896" max="5896" width="20.7109375" style="644" customWidth="1"/>
    <col min="5897" max="5897" width="19.28515625" style="644" customWidth="1"/>
    <col min="5898" max="5898" width="21" style="644" customWidth="1"/>
    <col min="5899" max="5900" width="14" style="644" customWidth="1"/>
    <col min="5901" max="6144" width="9.140625" style="644"/>
    <col min="6145" max="6145" width="15.85546875" style="644" customWidth="1"/>
    <col min="6146" max="6147" width="10.5703125" style="644" customWidth="1"/>
    <col min="6148" max="6148" width="9.85546875" style="644" customWidth="1"/>
    <col min="6149" max="6149" width="9.28515625" style="644" customWidth="1"/>
    <col min="6150" max="6150" width="69.140625" style="644" customWidth="1"/>
    <col min="6151" max="6151" width="20.5703125" style="644" customWidth="1"/>
    <col min="6152" max="6152" width="20.7109375" style="644" customWidth="1"/>
    <col min="6153" max="6153" width="19.28515625" style="644" customWidth="1"/>
    <col min="6154" max="6154" width="21" style="644" customWidth="1"/>
    <col min="6155" max="6156" width="14" style="644" customWidth="1"/>
    <col min="6157" max="6400" width="9.140625" style="644"/>
    <col min="6401" max="6401" width="15.85546875" style="644" customWidth="1"/>
    <col min="6402" max="6403" width="10.5703125" style="644" customWidth="1"/>
    <col min="6404" max="6404" width="9.85546875" style="644" customWidth="1"/>
    <col min="6405" max="6405" width="9.28515625" style="644" customWidth="1"/>
    <col min="6406" max="6406" width="69.140625" style="644" customWidth="1"/>
    <col min="6407" max="6407" width="20.5703125" style="644" customWidth="1"/>
    <col min="6408" max="6408" width="20.7109375" style="644" customWidth="1"/>
    <col min="6409" max="6409" width="19.28515625" style="644" customWidth="1"/>
    <col min="6410" max="6410" width="21" style="644" customWidth="1"/>
    <col min="6411" max="6412" width="14" style="644" customWidth="1"/>
    <col min="6413" max="6656" width="9.140625" style="644"/>
    <col min="6657" max="6657" width="15.85546875" style="644" customWidth="1"/>
    <col min="6658" max="6659" width="10.5703125" style="644" customWidth="1"/>
    <col min="6660" max="6660" width="9.85546875" style="644" customWidth="1"/>
    <col min="6661" max="6661" width="9.28515625" style="644" customWidth="1"/>
    <col min="6662" max="6662" width="69.140625" style="644" customWidth="1"/>
    <col min="6663" max="6663" width="20.5703125" style="644" customWidth="1"/>
    <col min="6664" max="6664" width="20.7109375" style="644" customWidth="1"/>
    <col min="6665" max="6665" width="19.28515625" style="644" customWidth="1"/>
    <col min="6666" max="6666" width="21" style="644" customWidth="1"/>
    <col min="6667" max="6668" width="14" style="644" customWidth="1"/>
    <col min="6669" max="6912" width="9.140625" style="644"/>
    <col min="6913" max="6913" width="15.85546875" style="644" customWidth="1"/>
    <col min="6914" max="6915" width="10.5703125" style="644" customWidth="1"/>
    <col min="6916" max="6916" width="9.85546875" style="644" customWidth="1"/>
    <col min="6917" max="6917" width="9.28515625" style="644" customWidth="1"/>
    <col min="6918" max="6918" width="69.140625" style="644" customWidth="1"/>
    <col min="6919" max="6919" width="20.5703125" style="644" customWidth="1"/>
    <col min="6920" max="6920" width="20.7109375" style="644" customWidth="1"/>
    <col min="6921" max="6921" width="19.28515625" style="644" customWidth="1"/>
    <col min="6922" max="6922" width="21" style="644" customWidth="1"/>
    <col min="6923" max="6924" width="14" style="644" customWidth="1"/>
    <col min="6925" max="7168" width="9.140625" style="644"/>
    <col min="7169" max="7169" width="15.85546875" style="644" customWidth="1"/>
    <col min="7170" max="7171" width="10.5703125" style="644" customWidth="1"/>
    <col min="7172" max="7172" width="9.85546875" style="644" customWidth="1"/>
    <col min="7173" max="7173" width="9.28515625" style="644" customWidth="1"/>
    <col min="7174" max="7174" width="69.140625" style="644" customWidth="1"/>
    <col min="7175" max="7175" width="20.5703125" style="644" customWidth="1"/>
    <col min="7176" max="7176" width="20.7109375" style="644" customWidth="1"/>
    <col min="7177" max="7177" width="19.28515625" style="644" customWidth="1"/>
    <col min="7178" max="7178" width="21" style="644" customWidth="1"/>
    <col min="7179" max="7180" width="14" style="644" customWidth="1"/>
    <col min="7181" max="7424" width="9.140625" style="644"/>
    <col min="7425" max="7425" width="15.85546875" style="644" customWidth="1"/>
    <col min="7426" max="7427" width="10.5703125" style="644" customWidth="1"/>
    <col min="7428" max="7428" width="9.85546875" style="644" customWidth="1"/>
    <col min="7429" max="7429" width="9.28515625" style="644" customWidth="1"/>
    <col min="7430" max="7430" width="69.140625" style="644" customWidth="1"/>
    <col min="7431" max="7431" width="20.5703125" style="644" customWidth="1"/>
    <col min="7432" max="7432" width="20.7109375" style="644" customWidth="1"/>
    <col min="7433" max="7433" width="19.28515625" style="644" customWidth="1"/>
    <col min="7434" max="7434" width="21" style="644" customWidth="1"/>
    <col min="7435" max="7436" width="14" style="644" customWidth="1"/>
    <col min="7437" max="7680" width="9.140625" style="644"/>
    <col min="7681" max="7681" width="15.85546875" style="644" customWidth="1"/>
    <col min="7682" max="7683" width="10.5703125" style="644" customWidth="1"/>
    <col min="7684" max="7684" width="9.85546875" style="644" customWidth="1"/>
    <col min="7685" max="7685" width="9.28515625" style="644" customWidth="1"/>
    <col min="7686" max="7686" width="69.140625" style="644" customWidth="1"/>
    <col min="7687" max="7687" width="20.5703125" style="644" customWidth="1"/>
    <col min="7688" max="7688" width="20.7109375" style="644" customWidth="1"/>
    <col min="7689" max="7689" width="19.28515625" style="644" customWidth="1"/>
    <col min="7690" max="7690" width="21" style="644" customWidth="1"/>
    <col min="7691" max="7692" width="14" style="644" customWidth="1"/>
    <col min="7693" max="7936" width="9.140625" style="644"/>
    <col min="7937" max="7937" width="15.85546875" style="644" customWidth="1"/>
    <col min="7938" max="7939" width="10.5703125" style="644" customWidth="1"/>
    <col min="7940" max="7940" width="9.85546875" style="644" customWidth="1"/>
    <col min="7941" max="7941" width="9.28515625" style="644" customWidth="1"/>
    <col min="7942" max="7942" width="69.140625" style="644" customWidth="1"/>
    <col min="7943" max="7943" width="20.5703125" style="644" customWidth="1"/>
    <col min="7944" max="7944" width="20.7109375" style="644" customWidth="1"/>
    <col min="7945" max="7945" width="19.28515625" style="644" customWidth="1"/>
    <col min="7946" max="7946" width="21" style="644" customWidth="1"/>
    <col min="7947" max="7948" width="14" style="644" customWidth="1"/>
    <col min="7949" max="8192" width="9.140625" style="644"/>
    <col min="8193" max="8193" width="15.85546875" style="644" customWidth="1"/>
    <col min="8194" max="8195" width="10.5703125" style="644" customWidth="1"/>
    <col min="8196" max="8196" width="9.85546875" style="644" customWidth="1"/>
    <col min="8197" max="8197" width="9.28515625" style="644" customWidth="1"/>
    <col min="8198" max="8198" width="69.140625" style="644" customWidth="1"/>
    <col min="8199" max="8199" width="20.5703125" style="644" customWidth="1"/>
    <col min="8200" max="8200" width="20.7109375" style="644" customWidth="1"/>
    <col min="8201" max="8201" width="19.28515625" style="644" customWidth="1"/>
    <col min="8202" max="8202" width="21" style="644" customWidth="1"/>
    <col min="8203" max="8204" width="14" style="644" customWidth="1"/>
    <col min="8205" max="8448" width="9.140625" style="644"/>
    <col min="8449" max="8449" width="15.85546875" style="644" customWidth="1"/>
    <col min="8450" max="8451" width="10.5703125" style="644" customWidth="1"/>
    <col min="8452" max="8452" width="9.85546875" style="644" customWidth="1"/>
    <col min="8453" max="8453" width="9.28515625" style="644" customWidth="1"/>
    <col min="8454" max="8454" width="69.140625" style="644" customWidth="1"/>
    <col min="8455" max="8455" width="20.5703125" style="644" customWidth="1"/>
    <col min="8456" max="8456" width="20.7109375" style="644" customWidth="1"/>
    <col min="8457" max="8457" width="19.28515625" style="644" customWidth="1"/>
    <col min="8458" max="8458" width="21" style="644" customWidth="1"/>
    <col min="8459" max="8460" width="14" style="644" customWidth="1"/>
    <col min="8461" max="8704" width="9.140625" style="644"/>
    <col min="8705" max="8705" width="15.85546875" style="644" customWidth="1"/>
    <col min="8706" max="8707" width="10.5703125" style="644" customWidth="1"/>
    <col min="8708" max="8708" width="9.85546875" style="644" customWidth="1"/>
    <col min="8709" max="8709" width="9.28515625" style="644" customWidth="1"/>
    <col min="8710" max="8710" width="69.140625" style="644" customWidth="1"/>
    <col min="8711" max="8711" width="20.5703125" style="644" customWidth="1"/>
    <col min="8712" max="8712" width="20.7109375" style="644" customWidth="1"/>
    <col min="8713" max="8713" width="19.28515625" style="644" customWidth="1"/>
    <col min="8714" max="8714" width="21" style="644" customWidth="1"/>
    <col min="8715" max="8716" width="14" style="644" customWidth="1"/>
    <col min="8717" max="8960" width="9.140625" style="644"/>
    <col min="8961" max="8961" width="15.85546875" style="644" customWidth="1"/>
    <col min="8962" max="8963" width="10.5703125" style="644" customWidth="1"/>
    <col min="8964" max="8964" width="9.85546875" style="644" customWidth="1"/>
    <col min="8965" max="8965" width="9.28515625" style="644" customWidth="1"/>
    <col min="8966" max="8966" width="69.140625" style="644" customWidth="1"/>
    <col min="8967" max="8967" width="20.5703125" style="644" customWidth="1"/>
    <col min="8968" max="8968" width="20.7109375" style="644" customWidth="1"/>
    <col min="8969" max="8969" width="19.28515625" style="644" customWidth="1"/>
    <col min="8970" max="8970" width="21" style="644" customWidth="1"/>
    <col min="8971" max="8972" width="14" style="644" customWidth="1"/>
    <col min="8973" max="9216" width="9.140625" style="644"/>
    <col min="9217" max="9217" width="15.85546875" style="644" customWidth="1"/>
    <col min="9218" max="9219" width="10.5703125" style="644" customWidth="1"/>
    <col min="9220" max="9220" width="9.85546875" style="644" customWidth="1"/>
    <col min="9221" max="9221" width="9.28515625" style="644" customWidth="1"/>
    <col min="9222" max="9222" width="69.140625" style="644" customWidth="1"/>
    <col min="9223" max="9223" width="20.5703125" style="644" customWidth="1"/>
    <col min="9224" max="9224" width="20.7109375" style="644" customWidth="1"/>
    <col min="9225" max="9225" width="19.28515625" style="644" customWidth="1"/>
    <col min="9226" max="9226" width="21" style="644" customWidth="1"/>
    <col min="9227" max="9228" width="14" style="644" customWidth="1"/>
    <col min="9229" max="9472" width="9.140625" style="644"/>
    <col min="9473" max="9473" width="15.85546875" style="644" customWidth="1"/>
    <col min="9474" max="9475" width="10.5703125" style="644" customWidth="1"/>
    <col min="9476" max="9476" width="9.85546875" style="644" customWidth="1"/>
    <col min="9477" max="9477" width="9.28515625" style="644" customWidth="1"/>
    <col min="9478" max="9478" width="69.140625" style="644" customWidth="1"/>
    <col min="9479" max="9479" width="20.5703125" style="644" customWidth="1"/>
    <col min="9480" max="9480" width="20.7109375" style="644" customWidth="1"/>
    <col min="9481" max="9481" width="19.28515625" style="644" customWidth="1"/>
    <col min="9482" max="9482" width="21" style="644" customWidth="1"/>
    <col min="9483" max="9484" width="14" style="644" customWidth="1"/>
    <col min="9485" max="9728" width="9.140625" style="644"/>
    <col min="9729" max="9729" width="15.85546875" style="644" customWidth="1"/>
    <col min="9730" max="9731" width="10.5703125" style="644" customWidth="1"/>
    <col min="9732" max="9732" width="9.85546875" style="644" customWidth="1"/>
    <col min="9733" max="9733" width="9.28515625" style="644" customWidth="1"/>
    <col min="9734" max="9734" width="69.140625" style="644" customWidth="1"/>
    <col min="9735" max="9735" width="20.5703125" style="644" customWidth="1"/>
    <col min="9736" max="9736" width="20.7109375" style="644" customWidth="1"/>
    <col min="9737" max="9737" width="19.28515625" style="644" customWidth="1"/>
    <col min="9738" max="9738" width="21" style="644" customWidth="1"/>
    <col min="9739" max="9740" width="14" style="644" customWidth="1"/>
    <col min="9741" max="9984" width="9.140625" style="644"/>
    <col min="9985" max="9985" width="15.85546875" style="644" customWidth="1"/>
    <col min="9986" max="9987" width="10.5703125" style="644" customWidth="1"/>
    <col min="9988" max="9988" width="9.85546875" style="644" customWidth="1"/>
    <col min="9989" max="9989" width="9.28515625" style="644" customWidth="1"/>
    <col min="9990" max="9990" width="69.140625" style="644" customWidth="1"/>
    <col min="9991" max="9991" width="20.5703125" style="644" customWidth="1"/>
    <col min="9992" max="9992" width="20.7109375" style="644" customWidth="1"/>
    <col min="9993" max="9993" width="19.28515625" style="644" customWidth="1"/>
    <col min="9994" max="9994" width="21" style="644" customWidth="1"/>
    <col min="9995" max="9996" width="14" style="644" customWidth="1"/>
    <col min="9997" max="10240" width="9.140625" style="644"/>
    <col min="10241" max="10241" width="15.85546875" style="644" customWidth="1"/>
    <col min="10242" max="10243" width="10.5703125" style="644" customWidth="1"/>
    <col min="10244" max="10244" width="9.85546875" style="644" customWidth="1"/>
    <col min="10245" max="10245" width="9.28515625" style="644" customWidth="1"/>
    <col min="10246" max="10246" width="69.140625" style="644" customWidth="1"/>
    <col min="10247" max="10247" width="20.5703125" style="644" customWidth="1"/>
    <col min="10248" max="10248" width="20.7109375" style="644" customWidth="1"/>
    <col min="10249" max="10249" width="19.28515625" style="644" customWidth="1"/>
    <col min="10250" max="10250" width="21" style="644" customWidth="1"/>
    <col min="10251" max="10252" width="14" style="644" customWidth="1"/>
    <col min="10253" max="10496" width="9.140625" style="644"/>
    <col min="10497" max="10497" width="15.85546875" style="644" customWidth="1"/>
    <col min="10498" max="10499" width="10.5703125" style="644" customWidth="1"/>
    <col min="10500" max="10500" width="9.85546875" style="644" customWidth="1"/>
    <col min="10501" max="10501" width="9.28515625" style="644" customWidth="1"/>
    <col min="10502" max="10502" width="69.140625" style="644" customWidth="1"/>
    <col min="10503" max="10503" width="20.5703125" style="644" customWidth="1"/>
    <col min="10504" max="10504" width="20.7109375" style="644" customWidth="1"/>
    <col min="10505" max="10505" width="19.28515625" style="644" customWidth="1"/>
    <col min="10506" max="10506" width="21" style="644" customWidth="1"/>
    <col min="10507" max="10508" width="14" style="644" customWidth="1"/>
    <col min="10509" max="10752" width="9.140625" style="644"/>
    <col min="10753" max="10753" width="15.85546875" style="644" customWidth="1"/>
    <col min="10754" max="10755" width="10.5703125" style="644" customWidth="1"/>
    <col min="10756" max="10756" width="9.85546875" style="644" customWidth="1"/>
    <col min="10757" max="10757" width="9.28515625" style="644" customWidth="1"/>
    <col min="10758" max="10758" width="69.140625" style="644" customWidth="1"/>
    <col min="10759" max="10759" width="20.5703125" style="644" customWidth="1"/>
    <col min="10760" max="10760" width="20.7109375" style="644" customWidth="1"/>
    <col min="10761" max="10761" width="19.28515625" style="644" customWidth="1"/>
    <col min="10762" max="10762" width="21" style="644" customWidth="1"/>
    <col min="10763" max="10764" width="14" style="644" customWidth="1"/>
    <col min="10765" max="11008" width="9.140625" style="644"/>
    <col min="11009" max="11009" width="15.85546875" style="644" customWidth="1"/>
    <col min="11010" max="11011" width="10.5703125" style="644" customWidth="1"/>
    <col min="11012" max="11012" width="9.85546875" style="644" customWidth="1"/>
    <col min="11013" max="11013" width="9.28515625" style="644" customWidth="1"/>
    <col min="11014" max="11014" width="69.140625" style="644" customWidth="1"/>
    <col min="11015" max="11015" width="20.5703125" style="644" customWidth="1"/>
    <col min="11016" max="11016" width="20.7109375" style="644" customWidth="1"/>
    <col min="11017" max="11017" width="19.28515625" style="644" customWidth="1"/>
    <col min="11018" max="11018" width="21" style="644" customWidth="1"/>
    <col min="11019" max="11020" width="14" style="644" customWidth="1"/>
    <col min="11021" max="11264" width="9.140625" style="644"/>
    <col min="11265" max="11265" width="15.85546875" style="644" customWidth="1"/>
    <col min="11266" max="11267" width="10.5703125" style="644" customWidth="1"/>
    <col min="11268" max="11268" width="9.85546875" style="644" customWidth="1"/>
    <col min="11269" max="11269" width="9.28515625" style="644" customWidth="1"/>
    <col min="11270" max="11270" width="69.140625" style="644" customWidth="1"/>
    <col min="11271" max="11271" width="20.5703125" style="644" customWidth="1"/>
    <col min="11272" max="11272" width="20.7109375" style="644" customWidth="1"/>
    <col min="11273" max="11273" width="19.28515625" style="644" customWidth="1"/>
    <col min="11274" max="11274" width="21" style="644" customWidth="1"/>
    <col min="11275" max="11276" width="14" style="644" customWidth="1"/>
    <col min="11277" max="11520" width="9.140625" style="644"/>
    <col min="11521" max="11521" width="15.85546875" style="644" customWidth="1"/>
    <col min="11522" max="11523" width="10.5703125" style="644" customWidth="1"/>
    <col min="11524" max="11524" width="9.85546875" style="644" customWidth="1"/>
    <col min="11525" max="11525" width="9.28515625" style="644" customWidth="1"/>
    <col min="11526" max="11526" width="69.140625" style="644" customWidth="1"/>
    <col min="11527" max="11527" width="20.5703125" style="644" customWidth="1"/>
    <col min="11528" max="11528" width="20.7109375" style="644" customWidth="1"/>
    <col min="11529" max="11529" width="19.28515625" style="644" customWidth="1"/>
    <col min="11530" max="11530" width="21" style="644" customWidth="1"/>
    <col min="11531" max="11532" width="14" style="644" customWidth="1"/>
    <col min="11533" max="11776" width="9.140625" style="644"/>
    <col min="11777" max="11777" width="15.85546875" style="644" customWidth="1"/>
    <col min="11778" max="11779" width="10.5703125" style="644" customWidth="1"/>
    <col min="11780" max="11780" width="9.85546875" style="644" customWidth="1"/>
    <col min="11781" max="11781" width="9.28515625" style="644" customWidth="1"/>
    <col min="11782" max="11782" width="69.140625" style="644" customWidth="1"/>
    <col min="11783" max="11783" width="20.5703125" style="644" customWidth="1"/>
    <col min="11784" max="11784" width="20.7109375" style="644" customWidth="1"/>
    <col min="11785" max="11785" width="19.28515625" style="644" customWidth="1"/>
    <col min="11786" max="11786" width="21" style="644" customWidth="1"/>
    <col min="11787" max="11788" width="14" style="644" customWidth="1"/>
    <col min="11789" max="12032" width="9.140625" style="644"/>
    <col min="12033" max="12033" width="15.85546875" style="644" customWidth="1"/>
    <col min="12034" max="12035" width="10.5703125" style="644" customWidth="1"/>
    <col min="12036" max="12036" width="9.85546875" style="644" customWidth="1"/>
    <col min="12037" max="12037" width="9.28515625" style="644" customWidth="1"/>
    <col min="12038" max="12038" width="69.140625" style="644" customWidth="1"/>
    <col min="12039" max="12039" width="20.5703125" style="644" customWidth="1"/>
    <col min="12040" max="12040" width="20.7109375" style="644" customWidth="1"/>
    <col min="12041" max="12041" width="19.28515625" style="644" customWidth="1"/>
    <col min="12042" max="12042" width="21" style="644" customWidth="1"/>
    <col min="12043" max="12044" width="14" style="644" customWidth="1"/>
    <col min="12045" max="12288" width="9.140625" style="644"/>
    <col min="12289" max="12289" width="15.85546875" style="644" customWidth="1"/>
    <col min="12290" max="12291" width="10.5703125" style="644" customWidth="1"/>
    <col min="12292" max="12292" width="9.85546875" style="644" customWidth="1"/>
    <col min="12293" max="12293" width="9.28515625" style="644" customWidth="1"/>
    <col min="12294" max="12294" width="69.140625" style="644" customWidth="1"/>
    <col min="12295" max="12295" width="20.5703125" style="644" customWidth="1"/>
    <col min="12296" max="12296" width="20.7109375" style="644" customWidth="1"/>
    <col min="12297" max="12297" width="19.28515625" style="644" customWidth="1"/>
    <col min="12298" max="12298" width="21" style="644" customWidth="1"/>
    <col min="12299" max="12300" width="14" style="644" customWidth="1"/>
    <col min="12301" max="12544" width="9.140625" style="644"/>
    <col min="12545" max="12545" width="15.85546875" style="644" customWidth="1"/>
    <col min="12546" max="12547" width="10.5703125" style="644" customWidth="1"/>
    <col min="12548" max="12548" width="9.85546875" style="644" customWidth="1"/>
    <col min="12549" max="12549" width="9.28515625" style="644" customWidth="1"/>
    <col min="12550" max="12550" width="69.140625" style="644" customWidth="1"/>
    <col min="12551" max="12551" width="20.5703125" style="644" customWidth="1"/>
    <col min="12552" max="12552" width="20.7109375" style="644" customWidth="1"/>
    <col min="12553" max="12553" width="19.28515625" style="644" customWidth="1"/>
    <col min="12554" max="12554" width="21" style="644" customWidth="1"/>
    <col min="12555" max="12556" width="14" style="644" customWidth="1"/>
    <col min="12557" max="12800" width="9.140625" style="644"/>
    <col min="12801" max="12801" width="15.85546875" style="644" customWidth="1"/>
    <col min="12802" max="12803" width="10.5703125" style="644" customWidth="1"/>
    <col min="12804" max="12804" width="9.85546875" style="644" customWidth="1"/>
    <col min="12805" max="12805" width="9.28515625" style="644" customWidth="1"/>
    <col min="12806" max="12806" width="69.140625" style="644" customWidth="1"/>
    <col min="12807" max="12807" width="20.5703125" style="644" customWidth="1"/>
    <col min="12808" max="12808" width="20.7109375" style="644" customWidth="1"/>
    <col min="12809" max="12809" width="19.28515625" style="644" customWidth="1"/>
    <col min="12810" max="12810" width="21" style="644" customWidth="1"/>
    <col min="12811" max="12812" width="14" style="644" customWidth="1"/>
    <col min="12813" max="13056" width="9.140625" style="644"/>
    <col min="13057" max="13057" width="15.85546875" style="644" customWidth="1"/>
    <col min="13058" max="13059" width="10.5703125" style="644" customWidth="1"/>
    <col min="13060" max="13060" width="9.85546875" style="644" customWidth="1"/>
    <col min="13061" max="13061" width="9.28515625" style="644" customWidth="1"/>
    <col min="13062" max="13062" width="69.140625" style="644" customWidth="1"/>
    <col min="13063" max="13063" width="20.5703125" style="644" customWidth="1"/>
    <col min="13064" max="13064" width="20.7109375" style="644" customWidth="1"/>
    <col min="13065" max="13065" width="19.28515625" style="644" customWidth="1"/>
    <col min="13066" max="13066" width="21" style="644" customWidth="1"/>
    <col min="13067" max="13068" width="14" style="644" customWidth="1"/>
    <col min="13069" max="13312" width="9.140625" style="644"/>
    <col min="13313" max="13313" width="15.85546875" style="644" customWidth="1"/>
    <col min="13314" max="13315" width="10.5703125" style="644" customWidth="1"/>
    <col min="13316" max="13316" width="9.85546875" style="644" customWidth="1"/>
    <col min="13317" max="13317" width="9.28515625" style="644" customWidth="1"/>
    <col min="13318" max="13318" width="69.140625" style="644" customWidth="1"/>
    <col min="13319" max="13319" width="20.5703125" style="644" customWidth="1"/>
    <col min="13320" max="13320" width="20.7109375" style="644" customWidth="1"/>
    <col min="13321" max="13321" width="19.28515625" style="644" customWidth="1"/>
    <col min="13322" max="13322" width="21" style="644" customWidth="1"/>
    <col min="13323" max="13324" width="14" style="644" customWidth="1"/>
    <col min="13325" max="13568" width="9.140625" style="644"/>
    <col min="13569" max="13569" width="15.85546875" style="644" customWidth="1"/>
    <col min="13570" max="13571" width="10.5703125" style="644" customWidth="1"/>
    <col min="13572" max="13572" width="9.85546875" style="644" customWidth="1"/>
    <col min="13573" max="13573" width="9.28515625" style="644" customWidth="1"/>
    <col min="13574" max="13574" width="69.140625" style="644" customWidth="1"/>
    <col min="13575" max="13575" width="20.5703125" style="644" customWidth="1"/>
    <col min="13576" max="13576" width="20.7109375" style="644" customWidth="1"/>
    <col min="13577" max="13577" width="19.28515625" style="644" customWidth="1"/>
    <col min="13578" max="13578" width="21" style="644" customWidth="1"/>
    <col min="13579" max="13580" width="14" style="644" customWidth="1"/>
    <col min="13581" max="13824" width="9.140625" style="644"/>
    <col min="13825" max="13825" width="15.85546875" style="644" customWidth="1"/>
    <col min="13826" max="13827" width="10.5703125" style="644" customWidth="1"/>
    <col min="13828" max="13828" width="9.85546875" style="644" customWidth="1"/>
    <col min="13829" max="13829" width="9.28515625" style="644" customWidth="1"/>
    <col min="13830" max="13830" width="69.140625" style="644" customWidth="1"/>
    <col min="13831" max="13831" width="20.5703125" style="644" customWidth="1"/>
    <col min="13832" max="13832" width="20.7109375" style="644" customWidth="1"/>
    <col min="13833" max="13833" width="19.28515625" style="644" customWidth="1"/>
    <col min="13834" max="13834" width="21" style="644" customWidth="1"/>
    <col min="13835" max="13836" width="14" style="644" customWidth="1"/>
    <col min="13837" max="14080" width="9.140625" style="644"/>
    <col min="14081" max="14081" width="15.85546875" style="644" customWidth="1"/>
    <col min="14082" max="14083" width="10.5703125" style="644" customWidth="1"/>
    <col min="14084" max="14084" width="9.85546875" style="644" customWidth="1"/>
    <col min="14085" max="14085" width="9.28515625" style="644" customWidth="1"/>
    <col min="14086" max="14086" width="69.140625" style="644" customWidth="1"/>
    <col min="14087" max="14087" width="20.5703125" style="644" customWidth="1"/>
    <col min="14088" max="14088" width="20.7109375" style="644" customWidth="1"/>
    <col min="14089" max="14089" width="19.28515625" style="644" customWidth="1"/>
    <col min="14090" max="14090" width="21" style="644" customWidth="1"/>
    <col min="14091" max="14092" width="14" style="644" customWidth="1"/>
    <col min="14093" max="14336" width="9.140625" style="644"/>
    <col min="14337" max="14337" width="15.85546875" style="644" customWidth="1"/>
    <col min="14338" max="14339" width="10.5703125" style="644" customWidth="1"/>
    <col min="14340" max="14340" width="9.85546875" style="644" customWidth="1"/>
    <col min="14341" max="14341" width="9.28515625" style="644" customWidth="1"/>
    <col min="14342" max="14342" width="69.140625" style="644" customWidth="1"/>
    <col min="14343" max="14343" width="20.5703125" style="644" customWidth="1"/>
    <col min="14344" max="14344" width="20.7109375" style="644" customWidth="1"/>
    <col min="14345" max="14345" width="19.28515625" style="644" customWidth="1"/>
    <col min="14346" max="14346" width="21" style="644" customWidth="1"/>
    <col min="14347" max="14348" width="14" style="644" customWidth="1"/>
    <col min="14349" max="14592" width="9.140625" style="644"/>
    <col min="14593" max="14593" width="15.85546875" style="644" customWidth="1"/>
    <col min="14594" max="14595" width="10.5703125" style="644" customWidth="1"/>
    <col min="14596" max="14596" width="9.85546875" style="644" customWidth="1"/>
    <col min="14597" max="14597" width="9.28515625" style="644" customWidth="1"/>
    <col min="14598" max="14598" width="69.140625" style="644" customWidth="1"/>
    <col min="14599" max="14599" width="20.5703125" style="644" customWidth="1"/>
    <col min="14600" max="14600" width="20.7109375" style="644" customWidth="1"/>
    <col min="14601" max="14601" width="19.28515625" style="644" customWidth="1"/>
    <col min="14602" max="14602" width="21" style="644" customWidth="1"/>
    <col min="14603" max="14604" width="14" style="644" customWidth="1"/>
    <col min="14605" max="14848" width="9.140625" style="644"/>
    <col min="14849" max="14849" width="15.85546875" style="644" customWidth="1"/>
    <col min="14850" max="14851" width="10.5703125" style="644" customWidth="1"/>
    <col min="14852" max="14852" width="9.85546875" style="644" customWidth="1"/>
    <col min="14853" max="14853" width="9.28515625" style="644" customWidth="1"/>
    <col min="14854" max="14854" width="69.140625" style="644" customWidth="1"/>
    <col min="14855" max="14855" width="20.5703125" style="644" customWidth="1"/>
    <col min="14856" max="14856" width="20.7109375" style="644" customWidth="1"/>
    <col min="14857" max="14857" width="19.28515625" style="644" customWidth="1"/>
    <col min="14858" max="14858" width="21" style="644" customWidth="1"/>
    <col min="14859" max="14860" width="14" style="644" customWidth="1"/>
    <col min="14861" max="15104" width="9.140625" style="644"/>
    <col min="15105" max="15105" width="15.85546875" style="644" customWidth="1"/>
    <col min="15106" max="15107" width="10.5703125" style="644" customWidth="1"/>
    <col min="15108" max="15108" width="9.85546875" style="644" customWidth="1"/>
    <col min="15109" max="15109" width="9.28515625" style="644" customWidth="1"/>
    <col min="15110" max="15110" width="69.140625" style="644" customWidth="1"/>
    <col min="15111" max="15111" width="20.5703125" style="644" customWidth="1"/>
    <col min="15112" max="15112" width="20.7109375" style="644" customWidth="1"/>
    <col min="15113" max="15113" width="19.28515625" style="644" customWidth="1"/>
    <col min="15114" max="15114" width="21" style="644" customWidth="1"/>
    <col min="15115" max="15116" width="14" style="644" customWidth="1"/>
    <col min="15117" max="15360" width="9.140625" style="644"/>
    <col min="15361" max="15361" width="15.85546875" style="644" customWidth="1"/>
    <col min="15362" max="15363" width="10.5703125" style="644" customWidth="1"/>
    <col min="15364" max="15364" width="9.85546875" style="644" customWidth="1"/>
    <col min="15365" max="15365" width="9.28515625" style="644" customWidth="1"/>
    <col min="15366" max="15366" width="69.140625" style="644" customWidth="1"/>
    <col min="15367" max="15367" width="20.5703125" style="644" customWidth="1"/>
    <col min="15368" max="15368" width="20.7109375" style="644" customWidth="1"/>
    <col min="15369" max="15369" width="19.28515625" style="644" customWidth="1"/>
    <col min="15370" max="15370" width="21" style="644" customWidth="1"/>
    <col min="15371" max="15372" width="14" style="644" customWidth="1"/>
    <col min="15373" max="15616" width="9.140625" style="644"/>
    <col min="15617" max="15617" width="15.85546875" style="644" customWidth="1"/>
    <col min="15618" max="15619" width="10.5703125" style="644" customWidth="1"/>
    <col min="15620" max="15620" width="9.85546875" style="644" customWidth="1"/>
    <col min="15621" max="15621" width="9.28515625" style="644" customWidth="1"/>
    <col min="15622" max="15622" width="69.140625" style="644" customWidth="1"/>
    <col min="15623" max="15623" width="20.5703125" style="644" customWidth="1"/>
    <col min="15624" max="15624" width="20.7109375" style="644" customWidth="1"/>
    <col min="15625" max="15625" width="19.28515625" style="644" customWidth="1"/>
    <col min="15626" max="15626" width="21" style="644" customWidth="1"/>
    <col min="15627" max="15628" width="14" style="644" customWidth="1"/>
    <col min="15629" max="15872" width="9.140625" style="644"/>
    <col min="15873" max="15873" width="15.85546875" style="644" customWidth="1"/>
    <col min="15874" max="15875" width="10.5703125" style="644" customWidth="1"/>
    <col min="15876" max="15876" width="9.85546875" style="644" customWidth="1"/>
    <col min="15877" max="15877" width="9.28515625" style="644" customWidth="1"/>
    <col min="15878" max="15878" width="69.140625" style="644" customWidth="1"/>
    <col min="15879" max="15879" width="20.5703125" style="644" customWidth="1"/>
    <col min="15880" max="15880" width="20.7109375" style="644" customWidth="1"/>
    <col min="15881" max="15881" width="19.28515625" style="644" customWidth="1"/>
    <col min="15882" max="15882" width="21" style="644" customWidth="1"/>
    <col min="15883" max="15884" width="14" style="644" customWidth="1"/>
    <col min="15885" max="16128" width="9.140625" style="644"/>
    <col min="16129" max="16129" width="15.85546875" style="644" customWidth="1"/>
    <col min="16130" max="16131" width="10.5703125" style="644" customWidth="1"/>
    <col min="16132" max="16132" width="9.85546875" style="644" customWidth="1"/>
    <col min="16133" max="16133" width="9.28515625" style="644" customWidth="1"/>
    <col min="16134" max="16134" width="69.140625" style="644" customWidth="1"/>
    <col min="16135" max="16135" width="20.5703125" style="644" customWidth="1"/>
    <col min="16136" max="16136" width="20.7109375" style="644" customWidth="1"/>
    <col min="16137" max="16137" width="19.28515625" style="644" customWidth="1"/>
    <col min="16138" max="16138" width="21" style="644" customWidth="1"/>
    <col min="16139" max="16140" width="14" style="644" customWidth="1"/>
    <col min="16141" max="16384" width="9.140625" style="644"/>
  </cols>
  <sheetData>
    <row r="1" spans="1:12" ht="15" x14ac:dyDescent="0.2">
      <c r="G1" s="645"/>
      <c r="H1" s="645"/>
      <c r="I1" s="645"/>
      <c r="K1" s="645"/>
    </row>
    <row r="3" spans="1:12" ht="23.25" x14ac:dyDescent="0.35">
      <c r="A3" s="646" t="s">
        <v>767</v>
      </c>
      <c r="B3" s="647"/>
      <c r="C3" s="647"/>
      <c r="D3" s="647"/>
      <c r="E3" s="647"/>
      <c r="F3" s="647"/>
      <c r="G3" s="647"/>
      <c r="H3" s="647"/>
      <c r="I3" s="647"/>
      <c r="J3" s="648"/>
      <c r="K3" s="648"/>
    </row>
    <row r="4" spans="1:12" ht="24.75" customHeight="1" x14ac:dyDescent="0.25">
      <c r="A4" s="646" t="s">
        <v>546</v>
      </c>
      <c r="B4" s="646"/>
      <c r="C4" s="646"/>
      <c r="D4" s="646"/>
      <c r="E4" s="649"/>
      <c r="F4" s="649"/>
      <c r="G4" s="648"/>
      <c r="H4" s="648"/>
      <c r="I4" s="648"/>
      <c r="J4" s="648"/>
    </row>
    <row r="5" spans="1:12" ht="15.75" thickBot="1" x14ac:dyDescent="0.25">
      <c r="B5" s="650"/>
      <c r="C5" s="650"/>
      <c r="G5" s="651"/>
      <c r="H5" s="651"/>
      <c r="I5" s="651"/>
      <c r="J5" s="645"/>
      <c r="K5" s="652"/>
      <c r="L5" s="652" t="s">
        <v>485</v>
      </c>
    </row>
    <row r="6" spans="1:12" ht="24" customHeight="1" x14ac:dyDescent="0.25">
      <c r="A6" s="653" t="s">
        <v>547</v>
      </c>
      <c r="B6" s="654" t="s">
        <v>548</v>
      </c>
      <c r="C6" s="655"/>
      <c r="D6" s="655"/>
      <c r="E6" s="656"/>
      <c r="F6" s="657" t="s">
        <v>549</v>
      </c>
      <c r="G6" s="657" t="s">
        <v>507</v>
      </c>
      <c r="H6" s="657" t="s">
        <v>550</v>
      </c>
      <c r="I6" s="657" t="s">
        <v>510</v>
      </c>
      <c r="J6" s="657" t="s">
        <v>510</v>
      </c>
      <c r="K6" s="657" t="s">
        <v>551</v>
      </c>
      <c r="L6" s="657" t="s">
        <v>551</v>
      </c>
    </row>
    <row r="7" spans="1:12" ht="17.25" customHeight="1" x14ac:dyDescent="0.25">
      <c r="A7" s="658" t="s">
        <v>552</v>
      </c>
      <c r="B7" s="659" t="s">
        <v>553</v>
      </c>
      <c r="C7" s="660" t="s">
        <v>554</v>
      </c>
      <c r="D7" s="661" t="s">
        <v>555</v>
      </c>
      <c r="E7" s="662" t="s">
        <v>556</v>
      </c>
      <c r="F7" s="663"/>
      <c r="G7" s="664" t="s">
        <v>512</v>
      </c>
      <c r="H7" s="664" t="s">
        <v>557</v>
      </c>
      <c r="I7" s="664" t="s">
        <v>558</v>
      </c>
      <c r="J7" s="664" t="s">
        <v>559</v>
      </c>
      <c r="K7" s="664" t="s">
        <v>560</v>
      </c>
      <c r="L7" s="664" t="s">
        <v>560</v>
      </c>
    </row>
    <row r="8" spans="1:12" ht="15" x14ac:dyDescent="0.25">
      <c r="A8" s="665" t="s">
        <v>561</v>
      </c>
      <c r="B8" s="666" t="s">
        <v>562</v>
      </c>
      <c r="C8" s="660"/>
      <c r="D8" s="660"/>
      <c r="E8" s="667" t="s">
        <v>563</v>
      </c>
      <c r="F8" s="668"/>
      <c r="G8" s="664" t="s">
        <v>519</v>
      </c>
      <c r="H8" s="664">
        <v>2012</v>
      </c>
      <c r="I8" s="669" t="s">
        <v>564</v>
      </c>
      <c r="J8" s="669">
        <v>2012</v>
      </c>
      <c r="K8" s="670" t="s">
        <v>565</v>
      </c>
      <c r="L8" s="670" t="s">
        <v>566</v>
      </c>
    </row>
    <row r="9" spans="1:12" ht="15.75" thickBot="1" x14ac:dyDescent="0.3">
      <c r="A9" s="665" t="s">
        <v>567</v>
      </c>
      <c r="B9" s="671"/>
      <c r="C9" s="672"/>
      <c r="D9" s="672"/>
      <c r="E9" s="673"/>
      <c r="F9" s="674"/>
      <c r="G9" s="669"/>
      <c r="H9" s="669"/>
      <c r="I9" s="675"/>
      <c r="J9" s="675"/>
      <c r="K9" s="676"/>
      <c r="L9" s="676"/>
    </row>
    <row r="10" spans="1:12" ht="15" thickBot="1" x14ac:dyDescent="0.25">
      <c r="A10" s="677" t="s">
        <v>0</v>
      </c>
      <c r="B10" s="678" t="s">
        <v>568</v>
      </c>
      <c r="C10" s="679" t="s">
        <v>569</v>
      </c>
      <c r="D10" s="679" t="s">
        <v>570</v>
      </c>
      <c r="E10" s="680" t="s">
        <v>571</v>
      </c>
      <c r="F10" s="680" t="s">
        <v>572</v>
      </c>
      <c r="G10" s="680">
        <v>1</v>
      </c>
      <c r="H10" s="680">
        <v>2</v>
      </c>
      <c r="I10" s="680">
        <v>3</v>
      </c>
      <c r="J10" s="680">
        <v>4</v>
      </c>
      <c r="K10" s="680">
        <v>5</v>
      </c>
      <c r="L10" s="680">
        <v>6</v>
      </c>
    </row>
    <row r="11" spans="1:12" ht="24.75" customHeight="1" x14ac:dyDescent="0.25">
      <c r="A11" s="681" t="s">
        <v>573</v>
      </c>
      <c r="B11" s="682" t="s">
        <v>574</v>
      </c>
      <c r="C11" s="683"/>
      <c r="D11" s="684"/>
      <c r="E11" s="685"/>
      <c r="F11" s="686" t="s">
        <v>529</v>
      </c>
      <c r="G11" s="687">
        <f>SUM(G12+G20+G21+G78)</f>
        <v>49389467</v>
      </c>
      <c r="H11" s="687">
        <f>SUM(H12+H20+H21+H78)</f>
        <v>12745779</v>
      </c>
      <c r="I11" s="687">
        <f>SUM(I12+I20+I21+I78)</f>
        <v>3143279</v>
      </c>
      <c r="J11" s="687">
        <f>SUM(J12+J20+J21+J78)</f>
        <v>10788022</v>
      </c>
      <c r="K11" s="688">
        <f t="shared" ref="K11:L17" si="0">SUM($J11/G11)*100</f>
        <v>21.842758497474776</v>
      </c>
      <c r="L11" s="688">
        <f t="shared" si="0"/>
        <v>84.639958059840822</v>
      </c>
    </row>
    <row r="12" spans="1:12" ht="18.95" customHeight="1" x14ac:dyDescent="0.25">
      <c r="A12" s="689" t="s">
        <v>573</v>
      </c>
      <c r="B12" s="690"/>
      <c r="C12" s="691" t="s">
        <v>575</v>
      </c>
      <c r="D12" s="691"/>
      <c r="E12" s="692"/>
      <c r="F12" s="693" t="s">
        <v>576</v>
      </c>
      <c r="G12" s="694">
        <f>SUM(G13+G14+G16+G17+G18+G19)</f>
        <v>18614905</v>
      </c>
      <c r="H12" s="694">
        <f>SUM(H13+H14+H16+H17+H18+H19)</f>
        <v>4714580</v>
      </c>
      <c r="I12" s="694">
        <f>SUM(I13+I14+I16+I17+I18+I19)</f>
        <v>1263287</v>
      </c>
      <c r="J12" s="694">
        <f>SUM(J13+J14+J16+J17+J18+J19)</f>
        <v>3734953</v>
      </c>
      <c r="K12" s="695">
        <f t="shared" si="0"/>
        <v>20.064314053711261</v>
      </c>
      <c r="L12" s="695">
        <f t="shared" si="0"/>
        <v>79.221330426040069</v>
      </c>
    </row>
    <row r="13" spans="1:12" ht="18.95" customHeight="1" x14ac:dyDescent="0.25">
      <c r="A13" s="696" t="s">
        <v>573</v>
      </c>
      <c r="B13" s="690"/>
      <c r="C13" s="691"/>
      <c r="D13" s="697" t="s">
        <v>577</v>
      </c>
      <c r="E13" s="698"/>
      <c r="F13" s="699" t="s">
        <v>578</v>
      </c>
      <c r="G13" s="700">
        <v>14466583</v>
      </c>
      <c r="H13" s="700">
        <v>3617487</v>
      </c>
      <c r="I13" s="700">
        <v>1117670</v>
      </c>
      <c r="J13" s="700">
        <v>3299959</v>
      </c>
      <c r="K13" s="701">
        <f t="shared" si="0"/>
        <v>22.810908422534887</v>
      </c>
      <c r="L13" s="701">
        <f t="shared" si="0"/>
        <v>91.2224148974136</v>
      </c>
    </row>
    <row r="14" spans="1:12" ht="18.95" customHeight="1" x14ac:dyDescent="0.25">
      <c r="A14" s="696" t="s">
        <v>573</v>
      </c>
      <c r="B14" s="690"/>
      <c r="C14" s="691"/>
      <c r="D14" s="697" t="s">
        <v>579</v>
      </c>
      <c r="E14" s="698"/>
      <c r="F14" s="699" t="s">
        <v>580</v>
      </c>
      <c r="G14" s="700">
        <f>SUM(G15:G15)</f>
        <v>10536</v>
      </c>
      <c r="H14" s="700">
        <f>SUM(H15:H15)</f>
        <v>2634</v>
      </c>
      <c r="I14" s="700">
        <f>SUM(I15:I15)</f>
        <v>10112</v>
      </c>
      <c r="J14" s="700">
        <f>SUM(J15:J15)</f>
        <v>37787</v>
      </c>
      <c r="K14" s="701">
        <f t="shared" si="0"/>
        <v>358.64654517843582</v>
      </c>
      <c r="L14" s="701">
        <f t="shared" si="0"/>
        <v>1434.5861807137433</v>
      </c>
    </row>
    <row r="15" spans="1:12" ht="18.95" customHeight="1" x14ac:dyDescent="0.2">
      <c r="A15" s="702" t="s">
        <v>573</v>
      </c>
      <c r="B15" s="703"/>
      <c r="C15" s="704"/>
      <c r="D15" s="705"/>
      <c r="E15" s="706" t="s">
        <v>581</v>
      </c>
      <c r="F15" s="707" t="s">
        <v>582</v>
      </c>
      <c r="G15" s="708">
        <v>10536</v>
      </c>
      <c r="H15" s="708">
        <v>2634</v>
      </c>
      <c r="I15" s="708">
        <v>10112</v>
      </c>
      <c r="J15" s="708">
        <v>37787</v>
      </c>
      <c r="K15" s="709">
        <f t="shared" si="0"/>
        <v>358.64654517843582</v>
      </c>
      <c r="L15" s="709">
        <f t="shared" si="0"/>
        <v>1434.5861807137433</v>
      </c>
    </row>
    <row r="16" spans="1:12" ht="18.95" customHeight="1" x14ac:dyDescent="0.25">
      <c r="A16" s="696" t="s">
        <v>573</v>
      </c>
      <c r="B16" s="690"/>
      <c r="C16" s="691"/>
      <c r="D16" s="697" t="s">
        <v>583</v>
      </c>
      <c r="E16" s="698"/>
      <c r="F16" s="699" t="s">
        <v>584</v>
      </c>
      <c r="G16" s="700">
        <v>3360</v>
      </c>
      <c r="H16" s="700">
        <v>840</v>
      </c>
      <c r="I16" s="700">
        <v>254</v>
      </c>
      <c r="J16" s="700">
        <v>700</v>
      </c>
      <c r="K16" s="701">
        <f t="shared" si="0"/>
        <v>20.833333333333336</v>
      </c>
      <c r="L16" s="701">
        <f t="shared" si="0"/>
        <v>83.333333333333343</v>
      </c>
    </row>
    <row r="17" spans="1:12" ht="18.95" customHeight="1" x14ac:dyDescent="0.25">
      <c r="A17" s="696" t="s">
        <v>573</v>
      </c>
      <c r="B17" s="690"/>
      <c r="C17" s="691"/>
      <c r="D17" s="697" t="s">
        <v>585</v>
      </c>
      <c r="E17" s="698"/>
      <c r="F17" s="699" t="s">
        <v>586</v>
      </c>
      <c r="G17" s="700">
        <v>4134426</v>
      </c>
      <c r="H17" s="700">
        <v>1093619</v>
      </c>
      <c r="I17" s="700">
        <v>135251</v>
      </c>
      <c r="J17" s="700">
        <v>396507</v>
      </c>
      <c r="K17" s="701">
        <f t="shared" si="0"/>
        <v>9.5903760280145303</v>
      </c>
      <c r="L17" s="701">
        <f t="shared" si="0"/>
        <v>36.256411053575334</v>
      </c>
    </row>
    <row r="18" spans="1:12" ht="18.95" hidden="1" customHeight="1" x14ac:dyDescent="0.25">
      <c r="A18" s="696"/>
      <c r="B18" s="690"/>
      <c r="C18" s="691"/>
      <c r="D18" s="697" t="s">
        <v>587</v>
      </c>
      <c r="E18" s="698"/>
      <c r="F18" s="699" t="s">
        <v>588</v>
      </c>
      <c r="G18" s="700">
        <v>0</v>
      </c>
      <c r="H18" s="700">
        <v>0</v>
      </c>
      <c r="I18" s="700">
        <v>0</v>
      </c>
      <c r="J18" s="700">
        <v>0</v>
      </c>
      <c r="K18" s="701">
        <v>0</v>
      </c>
      <c r="L18" s="701">
        <v>0</v>
      </c>
    </row>
    <row r="19" spans="1:12" ht="18.95" hidden="1" customHeight="1" x14ac:dyDescent="0.25">
      <c r="A19" s="696"/>
      <c r="B19" s="690"/>
      <c r="C19" s="691"/>
      <c r="D19" s="697" t="s">
        <v>589</v>
      </c>
      <c r="E19" s="698"/>
      <c r="F19" s="699" t="s">
        <v>590</v>
      </c>
      <c r="G19" s="700">
        <v>0</v>
      </c>
      <c r="H19" s="700">
        <v>0</v>
      </c>
      <c r="I19" s="700">
        <v>0</v>
      </c>
      <c r="J19" s="700">
        <v>0</v>
      </c>
      <c r="K19" s="701">
        <v>0</v>
      </c>
      <c r="L19" s="701">
        <v>0</v>
      </c>
    </row>
    <row r="20" spans="1:12" ht="18.95" customHeight="1" x14ac:dyDescent="0.25">
      <c r="A20" s="689" t="s">
        <v>573</v>
      </c>
      <c r="B20" s="710"/>
      <c r="C20" s="711" t="s">
        <v>591</v>
      </c>
      <c r="D20" s="711"/>
      <c r="E20" s="712"/>
      <c r="F20" s="713" t="s">
        <v>592</v>
      </c>
      <c r="G20" s="714">
        <v>7127108</v>
      </c>
      <c r="H20" s="715">
        <v>1832935</v>
      </c>
      <c r="I20" s="715">
        <v>505872</v>
      </c>
      <c r="J20" s="715">
        <v>1454913</v>
      </c>
      <c r="K20" s="695">
        <f t="shared" ref="K20:L55" si="1">SUM($J20/G20)*100</f>
        <v>20.413791961620337</v>
      </c>
      <c r="L20" s="695">
        <f t="shared" si="1"/>
        <v>79.376137178896144</v>
      </c>
    </row>
    <row r="21" spans="1:12" ht="18.95" customHeight="1" x14ac:dyDescent="0.25">
      <c r="A21" s="689" t="s">
        <v>573</v>
      </c>
      <c r="B21" s="710"/>
      <c r="C21" s="723" t="s">
        <v>615</v>
      </c>
      <c r="D21" s="711"/>
      <c r="E21" s="724"/>
      <c r="F21" s="713" t="s">
        <v>616</v>
      </c>
      <c r="G21" s="725">
        <f>SUM(G22+G26+G31+G41+G53+G47+G57)</f>
        <v>23115972</v>
      </c>
      <c r="H21" s="725">
        <f>SUM(H22+H26+H31+H41+H53+H47+H57)</f>
        <v>5975752</v>
      </c>
      <c r="I21" s="725">
        <f>SUM(I22+I26+I31+I41+I53+I47+I57)</f>
        <v>1293336</v>
      </c>
      <c r="J21" s="725">
        <f>SUM(J22+J26+J31+J41+J53+J47+J57)</f>
        <v>5485499</v>
      </c>
      <c r="K21" s="695">
        <f t="shared" si="1"/>
        <v>23.730341081915139</v>
      </c>
      <c r="L21" s="695">
        <f t="shared" si="1"/>
        <v>91.795961412053245</v>
      </c>
    </row>
    <row r="22" spans="1:12" ht="18.95" customHeight="1" x14ac:dyDescent="0.2">
      <c r="A22" s="696" t="s">
        <v>573</v>
      </c>
      <c r="B22" s="726"/>
      <c r="C22" s="727"/>
      <c r="D22" s="697" t="s">
        <v>617</v>
      </c>
      <c r="E22" s="728"/>
      <c r="F22" s="699" t="s">
        <v>618</v>
      </c>
      <c r="G22" s="729">
        <f>SUM(G23:G25)</f>
        <v>65700</v>
      </c>
      <c r="H22" s="729">
        <f>SUM(H23:H25)</f>
        <v>16490</v>
      </c>
      <c r="I22" s="729">
        <f>SUM(I23:I25)</f>
        <v>11335</v>
      </c>
      <c r="J22" s="729">
        <f>SUM(J23:J25)</f>
        <v>18076</v>
      </c>
      <c r="K22" s="701">
        <f t="shared" si="1"/>
        <v>27.512937595129376</v>
      </c>
      <c r="L22" s="701">
        <f t="shared" si="1"/>
        <v>109.61795027289267</v>
      </c>
    </row>
    <row r="23" spans="1:12" ht="18.95" customHeight="1" x14ac:dyDescent="0.2">
      <c r="A23" s="702" t="s">
        <v>573</v>
      </c>
      <c r="B23" s="726"/>
      <c r="C23" s="730"/>
      <c r="D23" s="731"/>
      <c r="E23" s="732">
        <v>631001</v>
      </c>
      <c r="F23" s="733" t="s">
        <v>619</v>
      </c>
      <c r="G23" s="734">
        <v>35000</v>
      </c>
      <c r="H23" s="734">
        <v>8300</v>
      </c>
      <c r="I23" s="734">
        <v>6572</v>
      </c>
      <c r="J23" s="734">
        <v>11777</v>
      </c>
      <c r="K23" s="709">
        <f t="shared" si="1"/>
        <v>33.648571428571429</v>
      </c>
      <c r="L23" s="709">
        <f t="shared" si="1"/>
        <v>141.89156626506022</v>
      </c>
    </row>
    <row r="24" spans="1:12" ht="18.95" customHeight="1" x14ac:dyDescent="0.2">
      <c r="A24" s="702" t="s">
        <v>573</v>
      </c>
      <c r="B24" s="726"/>
      <c r="C24" s="730"/>
      <c r="D24" s="731"/>
      <c r="E24" s="732">
        <v>631002</v>
      </c>
      <c r="F24" s="733" t="s">
        <v>620</v>
      </c>
      <c r="G24" s="734">
        <v>30000</v>
      </c>
      <c r="H24" s="734">
        <v>8000</v>
      </c>
      <c r="I24" s="734">
        <v>4763</v>
      </c>
      <c r="J24" s="734">
        <v>6299</v>
      </c>
      <c r="K24" s="709">
        <f t="shared" si="1"/>
        <v>20.996666666666666</v>
      </c>
      <c r="L24" s="709">
        <f t="shared" si="1"/>
        <v>78.737500000000011</v>
      </c>
    </row>
    <row r="25" spans="1:12" ht="18.95" customHeight="1" x14ac:dyDescent="0.2">
      <c r="A25" s="702" t="s">
        <v>573</v>
      </c>
      <c r="B25" s="726"/>
      <c r="C25" s="730"/>
      <c r="D25" s="731"/>
      <c r="E25" s="732">
        <v>631004</v>
      </c>
      <c r="F25" s="733" t="s">
        <v>621</v>
      </c>
      <c r="G25" s="734">
        <v>700</v>
      </c>
      <c r="H25" s="734">
        <v>190</v>
      </c>
      <c r="I25" s="734">
        <v>0</v>
      </c>
      <c r="J25" s="734">
        <v>0</v>
      </c>
      <c r="K25" s="709">
        <f t="shared" si="1"/>
        <v>0</v>
      </c>
      <c r="L25" s="709">
        <f t="shared" si="1"/>
        <v>0</v>
      </c>
    </row>
    <row r="26" spans="1:12" ht="18.95" customHeight="1" x14ac:dyDescent="0.2">
      <c r="A26" s="696" t="s">
        <v>573</v>
      </c>
      <c r="B26" s="726"/>
      <c r="C26" s="727"/>
      <c r="D26" s="697" t="s">
        <v>622</v>
      </c>
      <c r="E26" s="728"/>
      <c r="F26" s="699" t="s">
        <v>623</v>
      </c>
      <c r="G26" s="729">
        <f>SUM(G27:G30)</f>
        <v>9172163</v>
      </c>
      <c r="H26" s="729">
        <f>SUM(H27:H30)</f>
        <v>2530328</v>
      </c>
      <c r="I26" s="729">
        <f>SUM(I27:I30)</f>
        <v>706637</v>
      </c>
      <c r="J26" s="729">
        <f>SUM(J27:J30)</f>
        <v>2124638</v>
      </c>
      <c r="K26" s="701">
        <f t="shared" si="1"/>
        <v>23.163979968519964</v>
      </c>
      <c r="L26" s="701">
        <f t="shared" si="1"/>
        <v>83.966900733817909</v>
      </c>
    </row>
    <row r="27" spans="1:12" ht="18.95" customHeight="1" x14ac:dyDescent="0.2">
      <c r="A27" s="702" t="s">
        <v>573</v>
      </c>
      <c r="B27" s="726"/>
      <c r="C27" s="727"/>
      <c r="D27" s="735"/>
      <c r="E27" s="736">
        <v>632001</v>
      </c>
      <c r="F27" s="737" t="s">
        <v>624</v>
      </c>
      <c r="G27" s="734">
        <v>551075</v>
      </c>
      <c r="H27" s="734">
        <v>137510</v>
      </c>
      <c r="I27" s="734">
        <v>80506</v>
      </c>
      <c r="J27" s="734">
        <v>173062</v>
      </c>
      <c r="K27" s="709">
        <f t="shared" si="1"/>
        <v>31.404436782652091</v>
      </c>
      <c r="L27" s="709">
        <f t="shared" si="1"/>
        <v>125.85411970038543</v>
      </c>
    </row>
    <row r="28" spans="1:12" ht="18.95" customHeight="1" x14ac:dyDescent="0.2">
      <c r="A28" s="702" t="s">
        <v>573</v>
      </c>
      <c r="B28" s="726"/>
      <c r="C28" s="727"/>
      <c r="D28" s="735"/>
      <c r="E28" s="736">
        <v>632002</v>
      </c>
      <c r="F28" s="737" t="s">
        <v>625</v>
      </c>
      <c r="G28" s="734">
        <v>60030</v>
      </c>
      <c r="H28" s="734">
        <v>11264</v>
      </c>
      <c r="I28" s="734">
        <v>5454</v>
      </c>
      <c r="J28" s="734">
        <v>12286</v>
      </c>
      <c r="K28" s="709">
        <f t="shared" si="1"/>
        <v>20.466433449941697</v>
      </c>
      <c r="L28" s="709">
        <f t="shared" si="1"/>
        <v>109.07315340909092</v>
      </c>
    </row>
    <row r="29" spans="1:12" ht="18.95" customHeight="1" x14ac:dyDescent="0.2">
      <c r="A29" s="702" t="s">
        <v>573</v>
      </c>
      <c r="B29" s="726"/>
      <c r="C29" s="727"/>
      <c r="D29" s="735"/>
      <c r="E29" s="736">
        <v>632003</v>
      </c>
      <c r="F29" s="738" t="s">
        <v>626</v>
      </c>
      <c r="G29" s="734">
        <v>6641058</v>
      </c>
      <c r="H29" s="734">
        <v>1909954</v>
      </c>
      <c r="I29" s="734">
        <v>471608</v>
      </c>
      <c r="J29" s="734">
        <v>1641150</v>
      </c>
      <c r="K29" s="709">
        <f t="shared" si="1"/>
        <v>24.712176885068615</v>
      </c>
      <c r="L29" s="709">
        <f t="shared" si="1"/>
        <v>85.926153195312565</v>
      </c>
    </row>
    <row r="30" spans="1:12" ht="18.95" customHeight="1" x14ac:dyDescent="0.2">
      <c r="A30" s="702" t="s">
        <v>573</v>
      </c>
      <c r="B30" s="726"/>
      <c r="C30" s="727"/>
      <c r="D30" s="735"/>
      <c r="E30" s="736">
        <v>632004</v>
      </c>
      <c r="F30" s="738" t="s">
        <v>627</v>
      </c>
      <c r="G30" s="734">
        <v>1920000</v>
      </c>
      <c r="H30" s="734">
        <v>471600</v>
      </c>
      <c r="I30" s="734">
        <v>149069</v>
      </c>
      <c r="J30" s="734">
        <v>298140</v>
      </c>
      <c r="K30" s="709">
        <f t="shared" si="1"/>
        <v>15.528125000000001</v>
      </c>
      <c r="L30" s="709">
        <f t="shared" si="1"/>
        <v>63.218829516539444</v>
      </c>
    </row>
    <row r="31" spans="1:12" ht="18.95" customHeight="1" x14ac:dyDescent="0.2">
      <c r="A31" s="696" t="s">
        <v>573</v>
      </c>
      <c r="B31" s="726"/>
      <c r="C31" s="727"/>
      <c r="D31" s="697" t="s">
        <v>628</v>
      </c>
      <c r="E31" s="728"/>
      <c r="F31" s="699" t="s">
        <v>629</v>
      </c>
      <c r="G31" s="729">
        <f>SUM(G32:G40)</f>
        <v>780633</v>
      </c>
      <c r="H31" s="729">
        <f>SUM(H32:H40)</f>
        <v>108231</v>
      </c>
      <c r="I31" s="729">
        <f>SUM(I32:I40)</f>
        <v>39990</v>
      </c>
      <c r="J31" s="729">
        <f>SUM(J32:J40)</f>
        <v>128425</v>
      </c>
      <c r="K31" s="701">
        <f t="shared" si="1"/>
        <v>16.451392651860733</v>
      </c>
      <c r="L31" s="701">
        <f t="shared" si="1"/>
        <v>118.65824024540103</v>
      </c>
    </row>
    <row r="32" spans="1:12" ht="18.95" customHeight="1" x14ac:dyDescent="0.2">
      <c r="A32" s="702" t="s">
        <v>573</v>
      </c>
      <c r="B32" s="726"/>
      <c r="C32" s="727"/>
      <c r="D32" s="739"/>
      <c r="E32" s="740" t="s">
        <v>630</v>
      </c>
      <c r="F32" s="741" t="s">
        <v>631</v>
      </c>
      <c r="G32" s="742">
        <v>23300</v>
      </c>
      <c r="H32" s="742">
        <v>3090</v>
      </c>
      <c r="I32" s="742">
        <v>9776</v>
      </c>
      <c r="J32" s="742">
        <v>14049</v>
      </c>
      <c r="K32" s="709">
        <f t="shared" si="1"/>
        <v>60.29613733905579</v>
      </c>
      <c r="L32" s="709">
        <f t="shared" si="1"/>
        <v>454.66019417475729</v>
      </c>
    </row>
    <row r="33" spans="1:12" ht="18.95" customHeight="1" x14ac:dyDescent="0.2">
      <c r="A33" s="702" t="s">
        <v>573</v>
      </c>
      <c r="B33" s="726"/>
      <c r="C33" s="727"/>
      <c r="D33" s="739"/>
      <c r="E33" s="740" t="s">
        <v>632</v>
      </c>
      <c r="F33" s="741" t="s">
        <v>633</v>
      </c>
      <c r="G33" s="742">
        <v>170000</v>
      </c>
      <c r="H33" s="742">
        <v>50000</v>
      </c>
      <c r="I33" s="742">
        <v>0</v>
      </c>
      <c r="J33" s="742">
        <v>0</v>
      </c>
      <c r="K33" s="709">
        <f t="shared" si="1"/>
        <v>0</v>
      </c>
      <c r="L33" s="709">
        <f t="shared" si="1"/>
        <v>0</v>
      </c>
    </row>
    <row r="34" spans="1:12" ht="18.95" customHeight="1" x14ac:dyDescent="0.2">
      <c r="A34" s="702" t="s">
        <v>573</v>
      </c>
      <c r="B34" s="726"/>
      <c r="C34" s="727"/>
      <c r="D34" s="739"/>
      <c r="E34" s="740" t="s">
        <v>634</v>
      </c>
      <c r="F34" s="741" t="s">
        <v>635</v>
      </c>
      <c r="G34" s="742">
        <v>1000</v>
      </c>
      <c r="H34" s="742">
        <v>0</v>
      </c>
      <c r="I34" s="742">
        <v>0</v>
      </c>
      <c r="J34" s="742">
        <v>0</v>
      </c>
      <c r="K34" s="709">
        <f t="shared" si="1"/>
        <v>0</v>
      </c>
      <c r="L34" s="709">
        <v>0</v>
      </c>
    </row>
    <row r="35" spans="1:12" ht="18.95" customHeight="1" x14ac:dyDescent="0.2">
      <c r="A35" s="702" t="s">
        <v>573</v>
      </c>
      <c r="B35" s="726"/>
      <c r="C35" s="727"/>
      <c r="D35" s="739"/>
      <c r="E35" s="740" t="s">
        <v>636</v>
      </c>
      <c r="F35" s="741" t="s">
        <v>637</v>
      </c>
      <c r="G35" s="742">
        <v>17452</v>
      </c>
      <c r="H35" s="742">
        <v>965</v>
      </c>
      <c r="I35" s="742">
        <v>660</v>
      </c>
      <c r="J35" s="742">
        <v>60172</v>
      </c>
      <c r="K35" s="709">
        <f t="shared" si="1"/>
        <v>344.78569791427913</v>
      </c>
      <c r="L35" s="709">
        <f t="shared" si="1"/>
        <v>6235.4404145077724</v>
      </c>
    </row>
    <row r="36" spans="1:12" ht="18.95" customHeight="1" x14ac:dyDescent="0.2">
      <c r="A36" s="702" t="s">
        <v>573</v>
      </c>
      <c r="B36" s="726"/>
      <c r="C36" s="727"/>
      <c r="D36" s="739"/>
      <c r="E36" s="740" t="s">
        <v>638</v>
      </c>
      <c r="F36" s="741" t="s">
        <v>639</v>
      </c>
      <c r="G36" s="742">
        <v>491929</v>
      </c>
      <c r="H36" s="742">
        <v>36316</v>
      </c>
      <c r="I36" s="742">
        <v>25326</v>
      </c>
      <c r="J36" s="742">
        <v>47267</v>
      </c>
      <c r="K36" s="709">
        <f t="shared" si="1"/>
        <v>9.608500413677584</v>
      </c>
      <c r="L36" s="709">
        <f t="shared" si="1"/>
        <v>130.15475272607117</v>
      </c>
    </row>
    <row r="37" spans="1:12" ht="18.95" customHeight="1" x14ac:dyDescent="0.2">
      <c r="A37" s="702" t="s">
        <v>573</v>
      </c>
      <c r="B37" s="726"/>
      <c r="C37" s="727"/>
      <c r="D37" s="739"/>
      <c r="E37" s="740" t="s">
        <v>640</v>
      </c>
      <c r="F37" s="741" t="s">
        <v>641</v>
      </c>
      <c r="G37" s="742">
        <v>15830</v>
      </c>
      <c r="H37" s="742">
        <v>3720</v>
      </c>
      <c r="I37" s="742">
        <v>118</v>
      </c>
      <c r="J37" s="742">
        <v>787</v>
      </c>
      <c r="K37" s="709">
        <f t="shared" si="1"/>
        <v>4.9715729627289953</v>
      </c>
      <c r="L37" s="709">
        <f t="shared" si="1"/>
        <v>21.155913978494624</v>
      </c>
    </row>
    <row r="38" spans="1:12" ht="18.95" customHeight="1" x14ac:dyDescent="0.2">
      <c r="A38" s="702" t="s">
        <v>573</v>
      </c>
      <c r="B38" s="726"/>
      <c r="C38" s="727"/>
      <c r="D38" s="739"/>
      <c r="E38" s="740" t="s">
        <v>642</v>
      </c>
      <c r="F38" s="741" t="s">
        <v>643</v>
      </c>
      <c r="G38" s="742">
        <v>5622</v>
      </c>
      <c r="H38" s="742">
        <v>450</v>
      </c>
      <c r="I38" s="742">
        <v>248</v>
      </c>
      <c r="J38" s="742">
        <v>248</v>
      </c>
      <c r="K38" s="709">
        <f t="shared" si="1"/>
        <v>4.4112415510494491</v>
      </c>
      <c r="L38" s="709">
        <f t="shared" si="1"/>
        <v>55.111111111111114</v>
      </c>
    </row>
    <row r="39" spans="1:12" ht="18.95" customHeight="1" x14ac:dyDescent="0.2">
      <c r="A39" s="702" t="s">
        <v>573</v>
      </c>
      <c r="B39" s="726"/>
      <c r="C39" s="727"/>
      <c r="D39" s="739"/>
      <c r="E39" s="740" t="s">
        <v>644</v>
      </c>
      <c r="F39" s="741" t="s">
        <v>645</v>
      </c>
      <c r="G39" s="742">
        <v>35000</v>
      </c>
      <c r="H39" s="742">
        <v>10000</v>
      </c>
      <c r="I39" s="742">
        <v>1979</v>
      </c>
      <c r="J39" s="742">
        <v>1979</v>
      </c>
      <c r="K39" s="709">
        <f t="shared" si="1"/>
        <v>5.6542857142857148</v>
      </c>
      <c r="L39" s="709">
        <f t="shared" si="1"/>
        <v>19.79</v>
      </c>
    </row>
    <row r="40" spans="1:12" ht="18.95" customHeight="1" x14ac:dyDescent="0.2">
      <c r="A40" s="702" t="s">
        <v>573</v>
      </c>
      <c r="B40" s="726"/>
      <c r="C40" s="727"/>
      <c r="D40" s="739"/>
      <c r="E40" s="740" t="s">
        <v>646</v>
      </c>
      <c r="F40" s="741" t="s">
        <v>647</v>
      </c>
      <c r="G40" s="742">
        <v>20500</v>
      </c>
      <c r="H40" s="742">
        <v>3690</v>
      </c>
      <c r="I40" s="742">
        <v>1883</v>
      </c>
      <c r="J40" s="742">
        <v>3923</v>
      </c>
      <c r="K40" s="709">
        <f t="shared" si="1"/>
        <v>19.136585365853659</v>
      </c>
      <c r="L40" s="709">
        <f t="shared" si="1"/>
        <v>106.31436314363143</v>
      </c>
    </row>
    <row r="41" spans="1:12" ht="18.95" customHeight="1" x14ac:dyDescent="0.2">
      <c r="A41" s="696" t="s">
        <v>573</v>
      </c>
      <c r="B41" s="726"/>
      <c r="C41" s="727"/>
      <c r="D41" s="697" t="s">
        <v>648</v>
      </c>
      <c r="E41" s="728"/>
      <c r="F41" s="699" t="s">
        <v>649</v>
      </c>
      <c r="G41" s="729">
        <f>SUM(G42:G46)</f>
        <v>122934</v>
      </c>
      <c r="H41" s="729">
        <f>SUM(H42:H46)</f>
        <v>30782</v>
      </c>
      <c r="I41" s="729">
        <f>SUM(I42:I46)</f>
        <v>8115</v>
      </c>
      <c r="J41" s="729">
        <f>SUM(J42:J46)</f>
        <v>22687</v>
      </c>
      <c r="K41" s="701">
        <f t="shared" si="1"/>
        <v>18.454617925065484</v>
      </c>
      <c r="L41" s="701">
        <f t="shared" si="1"/>
        <v>73.702163602105131</v>
      </c>
    </row>
    <row r="42" spans="1:12" ht="18.95" customHeight="1" x14ac:dyDescent="0.2">
      <c r="A42" s="702" t="s">
        <v>573</v>
      </c>
      <c r="B42" s="726"/>
      <c r="C42" s="727"/>
      <c r="D42" s="735"/>
      <c r="E42" s="736">
        <v>634001</v>
      </c>
      <c r="F42" s="743" t="s">
        <v>650</v>
      </c>
      <c r="G42" s="734">
        <v>68167</v>
      </c>
      <c r="H42" s="734">
        <v>15820</v>
      </c>
      <c r="I42" s="734">
        <v>5622</v>
      </c>
      <c r="J42" s="734">
        <v>12669</v>
      </c>
      <c r="K42" s="709">
        <f t="shared" si="1"/>
        <v>18.585239191984389</v>
      </c>
      <c r="L42" s="709">
        <f t="shared" si="1"/>
        <v>80.082174462705439</v>
      </c>
    </row>
    <row r="43" spans="1:12" ht="18.95" customHeight="1" x14ac:dyDescent="0.2">
      <c r="A43" s="702" t="s">
        <v>573</v>
      </c>
      <c r="B43" s="726"/>
      <c r="C43" s="727"/>
      <c r="D43" s="735"/>
      <c r="E43" s="736">
        <v>634002</v>
      </c>
      <c r="F43" s="743" t="s">
        <v>651</v>
      </c>
      <c r="G43" s="734">
        <v>28911</v>
      </c>
      <c r="H43" s="734">
        <v>7806</v>
      </c>
      <c r="I43" s="734">
        <v>976</v>
      </c>
      <c r="J43" s="734">
        <v>2731</v>
      </c>
      <c r="K43" s="709">
        <f t="shared" si="1"/>
        <v>9.4462315381688633</v>
      </c>
      <c r="L43" s="709">
        <f t="shared" si="1"/>
        <v>34.985908275685368</v>
      </c>
    </row>
    <row r="44" spans="1:12" ht="18.95" customHeight="1" x14ac:dyDescent="0.2">
      <c r="A44" s="702" t="s">
        <v>573</v>
      </c>
      <c r="B44" s="726"/>
      <c r="C44" s="727"/>
      <c r="D44" s="744"/>
      <c r="E44" s="745" t="s">
        <v>652</v>
      </c>
      <c r="F44" s="741" t="s">
        <v>653</v>
      </c>
      <c r="G44" s="734">
        <v>4156</v>
      </c>
      <c r="H44" s="734">
        <v>4156</v>
      </c>
      <c r="I44" s="734">
        <v>0</v>
      </c>
      <c r="J44" s="734">
        <v>3501</v>
      </c>
      <c r="K44" s="709">
        <f t="shared" si="1"/>
        <v>84.239653512993257</v>
      </c>
      <c r="L44" s="709">
        <f t="shared" si="1"/>
        <v>84.239653512993257</v>
      </c>
    </row>
    <row r="45" spans="1:12" ht="18.95" customHeight="1" x14ac:dyDescent="0.2">
      <c r="A45" s="702" t="s">
        <v>573</v>
      </c>
      <c r="B45" s="726"/>
      <c r="C45" s="727"/>
      <c r="D45" s="744"/>
      <c r="E45" s="736">
        <v>634004</v>
      </c>
      <c r="F45" s="746" t="s">
        <v>654</v>
      </c>
      <c r="G45" s="734">
        <v>20000</v>
      </c>
      <c r="H45" s="734">
        <v>2000</v>
      </c>
      <c r="I45" s="734">
        <v>1517</v>
      </c>
      <c r="J45" s="734">
        <v>2591</v>
      </c>
      <c r="K45" s="709">
        <f t="shared" si="1"/>
        <v>12.955</v>
      </c>
      <c r="L45" s="709">
        <f t="shared" si="1"/>
        <v>129.55000000000001</v>
      </c>
    </row>
    <row r="46" spans="1:12" ht="18.95" customHeight="1" x14ac:dyDescent="0.2">
      <c r="A46" s="702" t="s">
        <v>573</v>
      </c>
      <c r="B46" s="726"/>
      <c r="C46" s="727"/>
      <c r="D46" s="744"/>
      <c r="E46" s="736">
        <v>634005</v>
      </c>
      <c r="F46" s="746" t="s">
        <v>655</v>
      </c>
      <c r="G46" s="734">
        <v>1700</v>
      </c>
      <c r="H46" s="734">
        <v>1000</v>
      </c>
      <c r="I46" s="734">
        <v>0</v>
      </c>
      <c r="J46" s="734">
        <v>1195</v>
      </c>
      <c r="K46" s="709">
        <f t="shared" si="1"/>
        <v>70.294117647058812</v>
      </c>
      <c r="L46" s="709">
        <f t="shared" si="1"/>
        <v>119.5</v>
      </c>
    </row>
    <row r="47" spans="1:12" ht="18.95" customHeight="1" x14ac:dyDescent="0.2">
      <c r="A47" s="696" t="s">
        <v>573</v>
      </c>
      <c r="B47" s="726"/>
      <c r="C47" s="727"/>
      <c r="D47" s="697" t="s">
        <v>656</v>
      </c>
      <c r="E47" s="747"/>
      <c r="F47" s="699" t="s">
        <v>657</v>
      </c>
      <c r="G47" s="729">
        <f>SUM(G48:G52)</f>
        <v>9603391</v>
      </c>
      <c r="H47" s="729">
        <f>SUM(H48:H52)</f>
        <v>2445447</v>
      </c>
      <c r="I47" s="729">
        <f>SUM(I48:I52)</f>
        <v>257973</v>
      </c>
      <c r="J47" s="729">
        <f>SUM(J48:J52)</f>
        <v>2415643</v>
      </c>
      <c r="K47" s="701">
        <f t="shared" si="1"/>
        <v>25.154062768036834</v>
      </c>
      <c r="L47" s="701">
        <f t="shared" si="1"/>
        <v>98.78124531016212</v>
      </c>
    </row>
    <row r="48" spans="1:12" ht="18.95" customHeight="1" x14ac:dyDescent="0.2">
      <c r="A48" s="702" t="s">
        <v>573</v>
      </c>
      <c r="B48" s="726"/>
      <c r="C48" s="727"/>
      <c r="D48" s="735"/>
      <c r="E48" s="736">
        <v>635001</v>
      </c>
      <c r="F48" s="746" t="s">
        <v>658</v>
      </c>
      <c r="G48" s="734">
        <v>16500</v>
      </c>
      <c r="H48" s="734">
        <v>3390</v>
      </c>
      <c r="I48" s="734">
        <v>3235</v>
      </c>
      <c r="J48" s="734">
        <v>4585</v>
      </c>
      <c r="K48" s="748">
        <f t="shared" si="1"/>
        <v>27.787878787878789</v>
      </c>
      <c r="L48" s="748">
        <f t="shared" si="1"/>
        <v>135.25073746312682</v>
      </c>
    </row>
    <row r="49" spans="1:12" ht="18.95" customHeight="1" x14ac:dyDescent="0.2">
      <c r="A49" s="702" t="s">
        <v>573</v>
      </c>
      <c r="B49" s="726"/>
      <c r="C49" s="727"/>
      <c r="D49" s="735"/>
      <c r="E49" s="736">
        <v>635002</v>
      </c>
      <c r="F49" s="746" t="s">
        <v>659</v>
      </c>
      <c r="G49" s="734">
        <v>9399640</v>
      </c>
      <c r="H49" s="734">
        <v>2403806</v>
      </c>
      <c r="I49" s="734">
        <v>239076</v>
      </c>
      <c r="J49" s="734">
        <v>2378866</v>
      </c>
      <c r="K49" s="748">
        <f t="shared" si="1"/>
        <v>25.308054351017699</v>
      </c>
      <c r="L49" s="748">
        <f t="shared" si="1"/>
        <v>98.962478669243694</v>
      </c>
    </row>
    <row r="50" spans="1:12" ht="18.95" customHeight="1" x14ac:dyDescent="0.2">
      <c r="A50" s="702" t="s">
        <v>573</v>
      </c>
      <c r="B50" s="726"/>
      <c r="C50" s="727"/>
      <c r="D50" s="735"/>
      <c r="E50" s="736">
        <v>635003</v>
      </c>
      <c r="F50" s="746" t="s">
        <v>660</v>
      </c>
      <c r="G50" s="734">
        <v>6100</v>
      </c>
      <c r="H50" s="734">
        <v>1521</v>
      </c>
      <c r="I50" s="734">
        <v>0</v>
      </c>
      <c r="J50" s="734">
        <v>354</v>
      </c>
      <c r="K50" s="748">
        <f t="shared" si="1"/>
        <v>5.8032786885245899</v>
      </c>
      <c r="L50" s="748">
        <f t="shared" si="1"/>
        <v>23.274161735700197</v>
      </c>
    </row>
    <row r="51" spans="1:12" ht="18.95" customHeight="1" x14ac:dyDescent="0.2">
      <c r="A51" s="702" t="s">
        <v>573</v>
      </c>
      <c r="B51" s="726"/>
      <c r="C51" s="727"/>
      <c r="D51" s="735"/>
      <c r="E51" s="736">
        <v>635004</v>
      </c>
      <c r="F51" s="746" t="s">
        <v>661</v>
      </c>
      <c r="G51" s="734">
        <v>103690</v>
      </c>
      <c r="H51" s="734">
        <v>19500</v>
      </c>
      <c r="I51" s="734">
        <v>9639</v>
      </c>
      <c r="J51" s="734">
        <v>13699</v>
      </c>
      <c r="K51" s="748">
        <f t="shared" si="1"/>
        <v>13.211495804802778</v>
      </c>
      <c r="L51" s="748">
        <f t="shared" si="1"/>
        <v>70.251282051282047</v>
      </c>
    </row>
    <row r="52" spans="1:12" ht="18.95" customHeight="1" x14ac:dyDescent="0.2">
      <c r="A52" s="702" t="s">
        <v>573</v>
      </c>
      <c r="B52" s="726"/>
      <c r="C52" s="727"/>
      <c r="D52" s="735"/>
      <c r="E52" s="736">
        <v>635006</v>
      </c>
      <c r="F52" s="743" t="s">
        <v>662</v>
      </c>
      <c r="G52" s="734">
        <v>77461</v>
      </c>
      <c r="H52" s="734">
        <v>17230</v>
      </c>
      <c r="I52" s="734">
        <v>6023</v>
      </c>
      <c r="J52" s="734">
        <v>18139</v>
      </c>
      <c r="K52" s="748">
        <f t="shared" si="1"/>
        <v>23.416945301506566</v>
      </c>
      <c r="L52" s="748">
        <f t="shared" si="1"/>
        <v>105.27568195008705</v>
      </c>
    </row>
    <row r="53" spans="1:12" ht="18.95" customHeight="1" x14ac:dyDescent="0.2">
      <c r="A53" s="696" t="s">
        <v>573</v>
      </c>
      <c r="B53" s="726"/>
      <c r="C53" s="727"/>
      <c r="D53" s="697" t="s">
        <v>663</v>
      </c>
      <c r="E53" s="728"/>
      <c r="F53" s="699" t="s">
        <v>664</v>
      </c>
      <c r="G53" s="729">
        <f>SUM(G54:G56)</f>
        <v>543628</v>
      </c>
      <c r="H53" s="729">
        <f>SUM(H54:H56)</f>
        <v>140157</v>
      </c>
      <c r="I53" s="729">
        <f>SUM(I54:I56)</f>
        <v>37118</v>
      </c>
      <c r="J53" s="729">
        <f>SUM(J54:J56)</f>
        <v>134225</v>
      </c>
      <c r="K53" s="701">
        <f t="shared" si="1"/>
        <v>24.690597246646604</v>
      </c>
      <c r="L53" s="701">
        <f t="shared" si="1"/>
        <v>95.76760347324786</v>
      </c>
    </row>
    <row r="54" spans="1:12" ht="18.95" customHeight="1" x14ac:dyDescent="0.2">
      <c r="A54" s="702" t="s">
        <v>573</v>
      </c>
      <c r="B54" s="726"/>
      <c r="C54" s="727"/>
      <c r="D54" s="749"/>
      <c r="E54" s="736">
        <v>636001</v>
      </c>
      <c r="F54" s="750" t="s">
        <v>665</v>
      </c>
      <c r="G54" s="734">
        <v>541000</v>
      </c>
      <c r="H54" s="734">
        <v>139500</v>
      </c>
      <c r="I54" s="734">
        <v>37011</v>
      </c>
      <c r="J54" s="734">
        <v>133913</v>
      </c>
      <c r="K54" s="709">
        <f t="shared" si="1"/>
        <v>24.752865064695008</v>
      </c>
      <c r="L54" s="709">
        <f t="shared" si="1"/>
        <v>95.994982078853042</v>
      </c>
    </row>
    <row r="55" spans="1:12" ht="18" customHeight="1" x14ac:dyDescent="0.2">
      <c r="A55" s="702" t="s">
        <v>573</v>
      </c>
      <c r="B55" s="726"/>
      <c r="C55" s="727"/>
      <c r="D55" s="749"/>
      <c r="E55" s="736">
        <v>636002</v>
      </c>
      <c r="F55" s="750" t="s">
        <v>666</v>
      </c>
      <c r="G55" s="734">
        <v>2628</v>
      </c>
      <c r="H55" s="734">
        <v>657</v>
      </c>
      <c r="I55" s="734">
        <v>107</v>
      </c>
      <c r="J55" s="734">
        <v>312</v>
      </c>
      <c r="K55" s="709">
        <f t="shared" si="1"/>
        <v>11.87214611872146</v>
      </c>
      <c r="L55" s="709">
        <f t="shared" si="1"/>
        <v>47.48858447488584</v>
      </c>
    </row>
    <row r="56" spans="1:12" s="759" customFormat="1" ht="21" hidden="1" customHeight="1" x14ac:dyDescent="0.2">
      <c r="A56" s="751" t="s">
        <v>573</v>
      </c>
      <c r="B56" s="752"/>
      <c r="C56" s="753"/>
      <c r="D56" s="754"/>
      <c r="E56" s="755">
        <v>636005</v>
      </c>
      <c r="F56" s="756" t="s">
        <v>667</v>
      </c>
      <c r="G56" s="757">
        <v>0</v>
      </c>
      <c r="H56" s="734">
        <v>0</v>
      </c>
      <c r="I56" s="734">
        <v>0</v>
      </c>
      <c r="J56" s="734">
        <v>0</v>
      </c>
      <c r="K56" s="758">
        <v>0</v>
      </c>
      <c r="L56" s="758">
        <v>0</v>
      </c>
    </row>
    <row r="57" spans="1:12" ht="18.95" customHeight="1" x14ac:dyDescent="0.2">
      <c r="A57" s="696" t="s">
        <v>573</v>
      </c>
      <c r="B57" s="726"/>
      <c r="C57" s="727"/>
      <c r="D57" s="697" t="s">
        <v>668</v>
      </c>
      <c r="E57" s="728"/>
      <c r="F57" s="699" t="s">
        <v>669</v>
      </c>
      <c r="G57" s="729">
        <f>SUM(G58:G77)</f>
        <v>2827523</v>
      </c>
      <c r="H57" s="729">
        <f>SUM(H58:H77)</f>
        <v>704317</v>
      </c>
      <c r="I57" s="729">
        <f>SUM(I58:I77)</f>
        <v>232168</v>
      </c>
      <c r="J57" s="729">
        <f>SUM(J58:J77)</f>
        <v>641805</v>
      </c>
      <c r="K57" s="701">
        <f t="shared" ref="K57:L72" si="2">SUM($J57/G57)*100</f>
        <v>22.698489101591747</v>
      </c>
      <c r="L57" s="701">
        <f t="shared" si="2"/>
        <v>91.124451063938537</v>
      </c>
    </row>
    <row r="58" spans="1:12" ht="18.95" customHeight="1" x14ac:dyDescent="0.2">
      <c r="A58" s="702" t="s">
        <v>573</v>
      </c>
      <c r="B58" s="726"/>
      <c r="C58" s="727"/>
      <c r="D58" s="739"/>
      <c r="E58" s="740" t="s">
        <v>670</v>
      </c>
      <c r="F58" s="741" t="s">
        <v>671</v>
      </c>
      <c r="G58" s="734">
        <v>60100</v>
      </c>
      <c r="H58" s="734">
        <v>11000</v>
      </c>
      <c r="I58" s="734">
        <v>1602</v>
      </c>
      <c r="J58" s="734">
        <v>5811</v>
      </c>
      <c r="K58" s="748">
        <f t="shared" si="2"/>
        <v>9.6688851913477531</v>
      </c>
      <c r="L58" s="748">
        <f t="shared" si="2"/>
        <v>52.827272727272721</v>
      </c>
    </row>
    <row r="59" spans="1:12" ht="18.95" customHeight="1" x14ac:dyDescent="0.2">
      <c r="A59" s="702" t="s">
        <v>573</v>
      </c>
      <c r="B59" s="726"/>
      <c r="C59" s="727"/>
      <c r="D59" s="739"/>
      <c r="E59" s="740" t="s">
        <v>672</v>
      </c>
      <c r="F59" s="741" t="s">
        <v>673</v>
      </c>
      <c r="G59" s="734">
        <v>4250</v>
      </c>
      <c r="H59" s="734">
        <v>2110</v>
      </c>
      <c r="I59" s="734">
        <v>8</v>
      </c>
      <c r="J59" s="734">
        <v>2954</v>
      </c>
      <c r="K59" s="748">
        <f t="shared" si="2"/>
        <v>69.505882352941171</v>
      </c>
      <c r="L59" s="748">
        <f t="shared" si="2"/>
        <v>140</v>
      </c>
    </row>
    <row r="60" spans="1:12" ht="18.95" customHeight="1" x14ac:dyDescent="0.2">
      <c r="A60" s="702" t="s">
        <v>573</v>
      </c>
      <c r="B60" s="726"/>
      <c r="C60" s="727"/>
      <c r="D60" s="739"/>
      <c r="E60" s="740" t="s">
        <v>674</v>
      </c>
      <c r="F60" s="741" t="s">
        <v>675</v>
      </c>
      <c r="G60" s="734">
        <v>486203</v>
      </c>
      <c r="H60" s="734">
        <v>107932</v>
      </c>
      <c r="I60" s="734">
        <v>41332</v>
      </c>
      <c r="J60" s="734">
        <v>66175</v>
      </c>
      <c r="K60" s="748">
        <f t="shared" si="2"/>
        <v>13.610570070526098</v>
      </c>
      <c r="L60" s="748">
        <f t="shared" si="2"/>
        <v>61.31175184375347</v>
      </c>
    </row>
    <row r="61" spans="1:12" ht="18.95" customHeight="1" x14ac:dyDescent="0.2">
      <c r="A61" s="702" t="s">
        <v>573</v>
      </c>
      <c r="B61" s="726"/>
      <c r="C61" s="727"/>
      <c r="D61" s="739"/>
      <c r="E61" s="740" t="s">
        <v>676</v>
      </c>
      <c r="F61" s="741" t="s">
        <v>677</v>
      </c>
      <c r="G61" s="734">
        <v>285037</v>
      </c>
      <c r="H61" s="734">
        <v>68258</v>
      </c>
      <c r="I61" s="734">
        <v>21114</v>
      </c>
      <c r="J61" s="734">
        <v>62192</v>
      </c>
      <c r="K61" s="748">
        <f t="shared" si="2"/>
        <v>21.8189217540179</v>
      </c>
      <c r="L61" s="748">
        <f t="shared" si="2"/>
        <v>91.113129596530811</v>
      </c>
    </row>
    <row r="62" spans="1:12" ht="18.95" customHeight="1" x14ac:dyDescent="0.2">
      <c r="A62" s="702" t="s">
        <v>573</v>
      </c>
      <c r="B62" s="726"/>
      <c r="C62" s="727"/>
      <c r="D62" s="739"/>
      <c r="E62" s="740" t="s">
        <v>678</v>
      </c>
      <c r="F62" s="741" t="s">
        <v>618</v>
      </c>
      <c r="G62" s="734">
        <v>300</v>
      </c>
      <c r="H62" s="734">
        <v>60</v>
      </c>
      <c r="I62" s="734">
        <v>4</v>
      </c>
      <c r="J62" s="734">
        <v>4</v>
      </c>
      <c r="K62" s="748">
        <f t="shared" si="2"/>
        <v>1.3333333333333335</v>
      </c>
      <c r="L62" s="748">
        <f t="shared" si="2"/>
        <v>6.666666666666667</v>
      </c>
    </row>
    <row r="63" spans="1:12" s="765" customFormat="1" ht="18" hidden="1" customHeight="1" x14ac:dyDescent="0.2">
      <c r="A63" s="760" t="s">
        <v>573</v>
      </c>
      <c r="B63" s="761"/>
      <c r="C63" s="727"/>
      <c r="D63" s="762"/>
      <c r="E63" s="763" t="s">
        <v>679</v>
      </c>
      <c r="F63" s="764" t="s">
        <v>680</v>
      </c>
      <c r="G63" s="734">
        <v>0</v>
      </c>
      <c r="H63" s="734"/>
      <c r="I63" s="734"/>
      <c r="J63" s="734"/>
      <c r="K63" s="748" t="e">
        <f t="shared" si="2"/>
        <v>#DIV/0!</v>
      </c>
      <c r="L63" s="748" t="e">
        <f t="shared" si="2"/>
        <v>#DIV/0!</v>
      </c>
    </row>
    <row r="64" spans="1:12" ht="18.95" customHeight="1" x14ac:dyDescent="0.2">
      <c r="A64" s="702" t="s">
        <v>573</v>
      </c>
      <c r="B64" s="726"/>
      <c r="C64" s="727"/>
      <c r="D64" s="739"/>
      <c r="E64" s="740" t="s">
        <v>681</v>
      </c>
      <c r="F64" s="741" t="s">
        <v>682</v>
      </c>
      <c r="G64" s="734">
        <v>1719</v>
      </c>
      <c r="H64" s="734">
        <v>172</v>
      </c>
      <c r="I64" s="734">
        <v>1910</v>
      </c>
      <c r="J64" s="734">
        <v>3327</v>
      </c>
      <c r="K64" s="748">
        <f t="shared" si="2"/>
        <v>193.54275741710296</v>
      </c>
      <c r="L64" s="748">
        <f t="shared" si="2"/>
        <v>1934.3023255813953</v>
      </c>
    </row>
    <row r="65" spans="1:12" ht="18.95" customHeight="1" x14ac:dyDescent="0.2">
      <c r="A65" s="702" t="s">
        <v>573</v>
      </c>
      <c r="B65" s="726"/>
      <c r="C65" s="727"/>
      <c r="D65" s="739"/>
      <c r="E65" s="740" t="s">
        <v>683</v>
      </c>
      <c r="F65" s="741" t="s">
        <v>684</v>
      </c>
      <c r="G65" s="734">
        <v>1008220</v>
      </c>
      <c r="H65" s="734">
        <v>262460</v>
      </c>
      <c r="I65" s="734">
        <v>77763</v>
      </c>
      <c r="J65" s="734">
        <v>284539</v>
      </c>
      <c r="K65" s="748">
        <f t="shared" si="2"/>
        <v>28.221915851699038</v>
      </c>
      <c r="L65" s="748">
        <f t="shared" si="2"/>
        <v>108.41232949782824</v>
      </c>
    </row>
    <row r="66" spans="1:12" ht="18.95" customHeight="1" x14ac:dyDescent="0.2">
      <c r="A66" s="702" t="s">
        <v>573</v>
      </c>
      <c r="B66" s="726"/>
      <c r="C66" s="727"/>
      <c r="D66" s="739"/>
      <c r="E66" s="740" t="s">
        <v>685</v>
      </c>
      <c r="F66" s="741" t="s">
        <v>686</v>
      </c>
      <c r="G66" s="734">
        <v>470000</v>
      </c>
      <c r="H66" s="734">
        <v>125000</v>
      </c>
      <c r="I66" s="734">
        <v>46516</v>
      </c>
      <c r="J66" s="734">
        <v>125062</v>
      </c>
      <c r="K66" s="748">
        <f t="shared" si="2"/>
        <v>26.608936170212765</v>
      </c>
      <c r="L66" s="748">
        <f t="shared" si="2"/>
        <v>100.0496</v>
      </c>
    </row>
    <row r="67" spans="1:12" ht="18.95" customHeight="1" x14ac:dyDescent="0.2">
      <c r="A67" s="702" t="s">
        <v>573</v>
      </c>
      <c r="B67" s="726"/>
      <c r="C67" s="727"/>
      <c r="D67" s="739"/>
      <c r="E67" s="740" t="s">
        <v>687</v>
      </c>
      <c r="F67" s="741" t="s">
        <v>688</v>
      </c>
      <c r="G67" s="734">
        <v>58000</v>
      </c>
      <c r="H67" s="734">
        <v>35000</v>
      </c>
      <c r="I67" s="734">
        <v>2814</v>
      </c>
      <c r="J67" s="734">
        <v>7057</v>
      </c>
      <c r="K67" s="748">
        <f t="shared" si="2"/>
        <v>12.167241379310346</v>
      </c>
      <c r="L67" s="748">
        <f t="shared" si="2"/>
        <v>20.162857142857142</v>
      </c>
    </row>
    <row r="68" spans="1:12" ht="18.95" customHeight="1" x14ac:dyDescent="0.2">
      <c r="A68" s="702" t="s">
        <v>573</v>
      </c>
      <c r="B68" s="726"/>
      <c r="C68" s="727"/>
      <c r="D68" s="739"/>
      <c r="E68" s="740" t="s">
        <v>689</v>
      </c>
      <c r="F68" s="741" t="s">
        <v>690</v>
      </c>
      <c r="G68" s="734">
        <v>190698</v>
      </c>
      <c r="H68" s="766">
        <v>47400</v>
      </c>
      <c r="I68" s="766">
        <v>16296</v>
      </c>
      <c r="J68" s="766">
        <v>44052</v>
      </c>
      <c r="K68" s="748">
        <f t="shared" si="2"/>
        <v>23.100399584683636</v>
      </c>
      <c r="L68" s="748">
        <f t="shared" si="2"/>
        <v>92.936708860759495</v>
      </c>
    </row>
    <row r="69" spans="1:12" s="759" customFormat="1" ht="18.95" hidden="1" customHeight="1" x14ac:dyDescent="0.2">
      <c r="A69" s="751" t="s">
        <v>573</v>
      </c>
      <c r="B69" s="752"/>
      <c r="C69" s="753"/>
      <c r="D69" s="767"/>
      <c r="E69" s="768" t="s">
        <v>691</v>
      </c>
      <c r="F69" s="769" t="s">
        <v>692</v>
      </c>
      <c r="G69" s="757">
        <v>0</v>
      </c>
      <c r="H69" s="757">
        <v>0</v>
      </c>
      <c r="I69" s="757"/>
      <c r="J69" s="757"/>
      <c r="K69" s="748" t="e">
        <f t="shared" si="2"/>
        <v>#DIV/0!</v>
      </c>
      <c r="L69" s="748" t="e">
        <f t="shared" si="2"/>
        <v>#DIV/0!</v>
      </c>
    </row>
    <row r="70" spans="1:12" ht="18.95" customHeight="1" x14ac:dyDescent="0.2">
      <c r="A70" s="702" t="s">
        <v>573</v>
      </c>
      <c r="B70" s="726"/>
      <c r="C70" s="727"/>
      <c r="D70" s="739"/>
      <c r="E70" s="740" t="s">
        <v>693</v>
      </c>
      <c r="F70" s="741" t="s">
        <v>694</v>
      </c>
      <c r="G70" s="734">
        <v>2700</v>
      </c>
      <c r="H70" s="734">
        <v>675</v>
      </c>
      <c r="I70" s="734">
        <v>102</v>
      </c>
      <c r="J70" s="734">
        <v>581</v>
      </c>
      <c r="K70" s="748">
        <f t="shared" si="2"/>
        <v>21.518518518518519</v>
      </c>
      <c r="L70" s="748">
        <f t="shared" si="2"/>
        <v>86.074074074074076</v>
      </c>
    </row>
    <row r="71" spans="1:12" ht="18.95" customHeight="1" x14ac:dyDescent="0.2">
      <c r="A71" s="702" t="s">
        <v>573</v>
      </c>
      <c r="B71" s="726"/>
      <c r="C71" s="727"/>
      <c r="D71" s="739"/>
      <c r="E71" s="740" t="s">
        <v>695</v>
      </c>
      <c r="F71" s="741" t="s">
        <v>696</v>
      </c>
      <c r="G71" s="734">
        <v>82800</v>
      </c>
      <c r="H71" s="734">
        <v>20450</v>
      </c>
      <c r="I71" s="734">
        <v>16245</v>
      </c>
      <c r="J71" s="734">
        <v>18496</v>
      </c>
      <c r="K71" s="748">
        <f t="shared" si="2"/>
        <v>22.338164251207729</v>
      </c>
      <c r="L71" s="748">
        <f t="shared" si="2"/>
        <v>90.444987775061122</v>
      </c>
    </row>
    <row r="72" spans="1:12" ht="18.95" customHeight="1" x14ac:dyDescent="0.2">
      <c r="A72" s="702" t="s">
        <v>573</v>
      </c>
      <c r="B72" s="726"/>
      <c r="C72" s="727"/>
      <c r="D72" s="739"/>
      <c r="E72" s="740" t="s">
        <v>697</v>
      </c>
      <c r="F72" s="741" t="s">
        <v>698</v>
      </c>
      <c r="G72" s="734">
        <v>95000</v>
      </c>
      <c r="H72" s="734">
        <v>23800</v>
      </c>
      <c r="I72" s="734">
        <v>6189</v>
      </c>
      <c r="J72" s="734">
        <v>15853</v>
      </c>
      <c r="K72" s="748">
        <f t="shared" si="2"/>
        <v>16.687368421052632</v>
      </c>
      <c r="L72" s="748">
        <f t="shared" si="2"/>
        <v>66.609243697478988</v>
      </c>
    </row>
    <row r="73" spans="1:12" ht="18.95" customHeight="1" x14ac:dyDescent="0.2">
      <c r="A73" s="702" t="s">
        <v>699</v>
      </c>
      <c r="B73" s="726"/>
      <c r="C73" s="727"/>
      <c r="D73" s="739"/>
      <c r="E73" s="740" t="s">
        <v>700</v>
      </c>
      <c r="F73" s="741" t="s">
        <v>701</v>
      </c>
      <c r="G73" s="734">
        <v>0</v>
      </c>
      <c r="H73" s="734">
        <v>0</v>
      </c>
      <c r="I73" s="734">
        <v>0</v>
      </c>
      <c r="J73" s="734">
        <v>0</v>
      </c>
      <c r="K73" s="748">
        <v>0</v>
      </c>
      <c r="L73" s="748">
        <v>0</v>
      </c>
    </row>
    <row r="74" spans="1:12" ht="18.95" customHeight="1" x14ac:dyDescent="0.2">
      <c r="A74" s="702" t="s">
        <v>573</v>
      </c>
      <c r="B74" s="726"/>
      <c r="C74" s="727"/>
      <c r="D74" s="739"/>
      <c r="E74" s="740" t="s">
        <v>702</v>
      </c>
      <c r="F74" s="741" t="s">
        <v>703</v>
      </c>
      <c r="G74" s="734">
        <v>50000</v>
      </c>
      <c r="H74" s="734">
        <v>0</v>
      </c>
      <c r="I74" s="734">
        <v>-4</v>
      </c>
      <c r="J74" s="734">
        <v>5425</v>
      </c>
      <c r="K74" s="748">
        <f t="shared" ref="K74:L86" si="3">SUM($J74/G74)*100</f>
        <v>10.85</v>
      </c>
      <c r="L74" s="748">
        <v>0</v>
      </c>
    </row>
    <row r="75" spans="1:12" s="759" customFormat="1" ht="18.95" hidden="1" customHeight="1" x14ac:dyDescent="0.2">
      <c r="A75" s="751" t="s">
        <v>573</v>
      </c>
      <c r="B75" s="752"/>
      <c r="C75" s="753"/>
      <c r="D75" s="767"/>
      <c r="E75" s="768" t="s">
        <v>704</v>
      </c>
      <c r="F75" s="769" t="s">
        <v>705</v>
      </c>
      <c r="G75" s="757">
        <v>0</v>
      </c>
      <c r="H75" s="757">
        <v>0</v>
      </c>
      <c r="I75" s="757"/>
      <c r="J75" s="757"/>
      <c r="K75" s="748" t="e">
        <f t="shared" si="3"/>
        <v>#DIV/0!</v>
      </c>
      <c r="L75" s="748" t="e">
        <f t="shared" si="3"/>
        <v>#DIV/0!</v>
      </c>
    </row>
    <row r="76" spans="1:12" ht="18.95" hidden="1" customHeight="1" x14ac:dyDescent="0.2">
      <c r="A76" s="702" t="s">
        <v>573</v>
      </c>
      <c r="B76" s="726"/>
      <c r="C76" s="727"/>
      <c r="D76" s="739"/>
      <c r="E76" s="740" t="s">
        <v>706</v>
      </c>
      <c r="F76" s="741" t="s">
        <v>707</v>
      </c>
      <c r="G76" s="734">
        <v>0</v>
      </c>
      <c r="H76" s="734"/>
      <c r="I76" s="734"/>
      <c r="J76" s="734"/>
      <c r="K76" s="748" t="e">
        <f t="shared" si="3"/>
        <v>#DIV/0!</v>
      </c>
      <c r="L76" s="748" t="e">
        <f t="shared" si="3"/>
        <v>#DIV/0!</v>
      </c>
    </row>
    <row r="77" spans="1:12" ht="18.95" customHeight="1" x14ac:dyDescent="0.2">
      <c r="A77" s="702" t="s">
        <v>573</v>
      </c>
      <c r="B77" s="726"/>
      <c r="C77" s="727"/>
      <c r="D77" s="739"/>
      <c r="E77" s="740" t="s">
        <v>708</v>
      </c>
      <c r="F77" s="741" t="s">
        <v>709</v>
      </c>
      <c r="G77" s="734">
        <v>32496</v>
      </c>
      <c r="H77" s="734">
        <v>0</v>
      </c>
      <c r="I77" s="734">
        <v>277</v>
      </c>
      <c r="J77" s="734">
        <v>277</v>
      </c>
      <c r="K77" s="748">
        <f t="shared" si="3"/>
        <v>0.85241260462826196</v>
      </c>
      <c r="L77" s="748">
        <v>0</v>
      </c>
    </row>
    <row r="78" spans="1:12" ht="18.95" customHeight="1" x14ac:dyDescent="0.25">
      <c r="A78" s="689" t="s">
        <v>573</v>
      </c>
      <c r="B78" s="710"/>
      <c r="C78" s="723" t="s">
        <v>710</v>
      </c>
      <c r="D78" s="711"/>
      <c r="E78" s="724"/>
      <c r="F78" s="713" t="s">
        <v>711</v>
      </c>
      <c r="G78" s="770">
        <f>SUM(G79+G85)</f>
        <v>531482</v>
      </c>
      <c r="H78" s="770">
        <f>SUM(H79+H85)</f>
        <v>222512</v>
      </c>
      <c r="I78" s="770">
        <f>SUM(I79+I85)</f>
        <v>80784</v>
      </c>
      <c r="J78" s="770">
        <f>SUM(J79+J85)</f>
        <v>112657</v>
      </c>
      <c r="K78" s="695">
        <f t="shared" si="3"/>
        <v>21.196766776673527</v>
      </c>
      <c r="L78" s="695">
        <f t="shared" si="3"/>
        <v>50.629628963831166</v>
      </c>
    </row>
    <row r="79" spans="1:12" ht="18.95" customHeight="1" x14ac:dyDescent="0.2">
      <c r="A79" s="696" t="s">
        <v>573</v>
      </c>
      <c r="B79" s="726"/>
      <c r="C79" s="727"/>
      <c r="D79" s="697" t="s">
        <v>712</v>
      </c>
      <c r="E79" s="728"/>
      <c r="F79" s="699" t="s">
        <v>713</v>
      </c>
      <c r="G79" s="729">
        <f>SUM(G80:G84)</f>
        <v>491162</v>
      </c>
      <c r="H79" s="729">
        <f>SUM(H80:H84)</f>
        <v>188392</v>
      </c>
      <c r="I79" s="729">
        <f>SUM(I80:I84)</f>
        <v>47438</v>
      </c>
      <c r="J79" s="729">
        <f>SUM(J80:J84)</f>
        <v>78300</v>
      </c>
      <c r="K79" s="701">
        <f t="shared" si="3"/>
        <v>15.941787027498055</v>
      </c>
      <c r="L79" s="701">
        <f t="shared" si="3"/>
        <v>41.56227440655654</v>
      </c>
    </row>
    <row r="80" spans="1:12" ht="18.95" customHeight="1" x14ac:dyDescent="0.2">
      <c r="A80" s="702" t="s">
        <v>573</v>
      </c>
      <c r="B80" s="726"/>
      <c r="C80" s="727"/>
      <c r="D80" s="739"/>
      <c r="E80" s="740" t="s">
        <v>714</v>
      </c>
      <c r="F80" s="741" t="s">
        <v>715</v>
      </c>
      <c r="G80" s="734">
        <v>325018</v>
      </c>
      <c r="H80" s="766">
        <v>132574</v>
      </c>
      <c r="I80" s="766">
        <v>35944</v>
      </c>
      <c r="J80" s="766">
        <v>41882</v>
      </c>
      <c r="K80" s="709">
        <f t="shared" si="3"/>
        <v>12.886055541539237</v>
      </c>
      <c r="L80" s="709">
        <f t="shared" si="3"/>
        <v>31.591413097590781</v>
      </c>
    </row>
    <row r="81" spans="1:12" ht="18.95" customHeight="1" x14ac:dyDescent="0.2">
      <c r="A81" s="702" t="s">
        <v>573</v>
      </c>
      <c r="B81" s="726"/>
      <c r="C81" s="727"/>
      <c r="D81" s="739"/>
      <c r="E81" s="740" t="s">
        <v>716</v>
      </c>
      <c r="F81" s="741" t="s">
        <v>717</v>
      </c>
      <c r="G81" s="734">
        <v>57020</v>
      </c>
      <c r="H81" s="766">
        <v>17818</v>
      </c>
      <c r="I81" s="766">
        <v>1563</v>
      </c>
      <c r="J81" s="766">
        <v>5412</v>
      </c>
      <c r="K81" s="709">
        <f t="shared" si="3"/>
        <v>9.4914065240266581</v>
      </c>
      <c r="L81" s="709">
        <f t="shared" si="3"/>
        <v>30.373779324278821</v>
      </c>
    </row>
    <row r="82" spans="1:12" ht="18.95" customHeight="1" x14ac:dyDescent="0.2">
      <c r="A82" s="702" t="s">
        <v>573</v>
      </c>
      <c r="B82" s="726"/>
      <c r="C82" s="727"/>
      <c r="D82" s="739"/>
      <c r="E82" s="740" t="s">
        <v>718</v>
      </c>
      <c r="F82" s="741" t="s">
        <v>719</v>
      </c>
      <c r="G82" s="734">
        <v>11000</v>
      </c>
      <c r="H82" s="766">
        <v>2000</v>
      </c>
      <c r="I82" s="766">
        <v>657</v>
      </c>
      <c r="J82" s="766">
        <v>1952</v>
      </c>
      <c r="K82" s="709">
        <f t="shared" si="3"/>
        <v>17.745454545454546</v>
      </c>
      <c r="L82" s="709">
        <f t="shared" si="3"/>
        <v>97.6</v>
      </c>
    </row>
    <row r="83" spans="1:12" ht="18.75" customHeight="1" x14ac:dyDescent="0.2">
      <c r="A83" s="702" t="s">
        <v>573</v>
      </c>
      <c r="B83" s="726"/>
      <c r="C83" s="727"/>
      <c r="D83" s="739"/>
      <c r="E83" s="740" t="s">
        <v>720</v>
      </c>
      <c r="F83" s="741" t="s">
        <v>721</v>
      </c>
      <c r="G83" s="734">
        <v>98124</v>
      </c>
      <c r="H83" s="766">
        <v>36000</v>
      </c>
      <c r="I83" s="766">
        <v>9274</v>
      </c>
      <c r="J83" s="766">
        <v>29054</v>
      </c>
      <c r="K83" s="709">
        <f t="shared" si="3"/>
        <v>29.60947372712079</v>
      </c>
      <c r="L83" s="709">
        <f t="shared" si="3"/>
        <v>80.705555555555549</v>
      </c>
    </row>
    <row r="84" spans="1:12" ht="18.95" hidden="1" customHeight="1" x14ac:dyDescent="0.2">
      <c r="A84" s="702" t="s">
        <v>573</v>
      </c>
      <c r="B84" s="726"/>
      <c r="C84" s="727"/>
      <c r="D84" s="739"/>
      <c r="E84" s="740" t="s">
        <v>722</v>
      </c>
      <c r="F84" s="741" t="s">
        <v>723</v>
      </c>
      <c r="G84" s="734">
        <v>0</v>
      </c>
      <c r="H84" s="734"/>
      <c r="I84" s="734">
        <v>0</v>
      </c>
      <c r="J84" s="734">
        <v>0</v>
      </c>
      <c r="K84" s="709" t="e">
        <f t="shared" si="3"/>
        <v>#DIV/0!</v>
      </c>
      <c r="L84" s="709" t="e">
        <f t="shared" si="3"/>
        <v>#DIV/0!</v>
      </c>
    </row>
    <row r="85" spans="1:12" ht="18.95" customHeight="1" x14ac:dyDescent="0.2">
      <c r="A85" s="696" t="s">
        <v>573</v>
      </c>
      <c r="B85" s="726"/>
      <c r="C85" s="727"/>
      <c r="D85" s="697" t="s">
        <v>724</v>
      </c>
      <c r="E85" s="740"/>
      <c r="F85" s="699" t="s">
        <v>725</v>
      </c>
      <c r="G85" s="729">
        <f>SUM(G86)</f>
        <v>40320</v>
      </c>
      <c r="H85" s="729">
        <f>SUM(H86)</f>
        <v>34120</v>
      </c>
      <c r="I85" s="729">
        <f>SUM(I86)</f>
        <v>33346</v>
      </c>
      <c r="J85" s="729">
        <f>SUM(J86)</f>
        <v>34357</v>
      </c>
      <c r="K85" s="701">
        <f t="shared" si="3"/>
        <v>85.210813492063494</v>
      </c>
      <c r="L85" s="701">
        <f t="shared" si="3"/>
        <v>100.69460726846424</v>
      </c>
    </row>
    <row r="86" spans="1:12" ht="18.95" customHeight="1" x14ac:dyDescent="0.2">
      <c r="A86" s="702" t="s">
        <v>573</v>
      </c>
      <c r="B86" s="726"/>
      <c r="C86" s="727"/>
      <c r="D86" s="739"/>
      <c r="E86" s="740" t="s">
        <v>726</v>
      </c>
      <c r="F86" s="741" t="s">
        <v>727</v>
      </c>
      <c r="G86" s="734">
        <v>40320</v>
      </c>
      <c r="H86" s="734">
        <v>34120</v>
      </c>
      <c r="I86" s="734">
        <v>33346</v>
      </c>
      <c r="J86" s="734">
        <v>34357</v>
      </c>
      <c r="K86" s="709">
        <f t="shared" si="3"/>
        <v>85.210813492063494</v>
      </c>
      <c r="L86" s="709">
        <f t="shared" si="3"/>
        <v>100.69460726846424</v>
      </c>
    </row>
    <row r="87" spans="1:12" ht="15" thickBot="1" x14ac:dyDescent="0.25">
      <c r="A87" s="803"/>
      <c r="B87" s="804"/>
      <c r="C87" s="805"/>
      <c r="D87" s="805"/>
      <c r="E87" s="806"/>
      <c r="F87" s="807"/>
      <c r="G87" s="808"/>
      <c r="H87" s="808"/>
      <c r="I87" s="808"/>
      <c r="J87" s="808"/>
      <c r="K87" s="809"/>
      <c r="L87" s="809"/>
    </row>
    <row r="88" spans="1:12" x14ac:dyDescent="0.2">
      <c r="B88" s="779"/>
      <c r="C88" s="779"/>
      <c r="D88" s="779"/>
      <c r="E88" s="779"/>
      <c r="F88" s="779"/>
    </row>
    <row r="89" spans="1:12" x14ac:dyDescent="0.2">
      <c r="B89" s="779"/>
      <c r="C89" s="779"/>
      <c r="D89" s="779"/>
      <c r="E89" s="779"/>
      <c r="F89" s="779"/>
    </row>
    <row r="90" spans="1:12" x14ac:dyDescent="0.2">
      <c r="B90" s="779"/>
      <c r="C90" s="779"/>
      <c r="D90" s="779"/>
      <c r="E90" s="779"/>
      <c r="F90" s="779"/>
    </row>
    <row r="91" spans="1:12" x14ac:dyDescent="0.2">
      <c r="B91" s="779"/>
      <c r="C91" s="779"/>
      <c r="D91" s="779"/>
      <c r="E91" s="779"/>
      <c r="F91" s="779"/>
    </row>
    <row r="92" spans="1:12" x14ac:dyDescent="0.2">
      <c r="B92" s="779"/>
      <c r="C92" s="779"/>
      <c r="D92" s="779"/>
      <c r="E92" s="779"/>
      <c r="F92" s="779"/>
    </row>
    <row r="93" spans="1:12" x14ac:dyDescent="0.2">
      <c r="B93" s="779"/>
      <c r="C93" s="779"/>
      <c r="D93" s="779"/>
      <c r="E93" s="779"/>
      <c r="F93" s="779"/>
    </row>
    <row r="94" spans="1:12" x14ac:dyDescent="0.2">
      <c r="B94" s="779"/>
      <c r="C94" s="779"/>
      <c r="D94" s="779"/>
      <c r="E94" s="779"/>
      <c r="F94" s="779"/>
    </row>
    <row r="95" spans="1:12" x14ac:dyDescent="0.2">
      <c r="B95" s="779"/>
      <c r="C95" s="779"/>
      <c r="D95" s="779"/>
      <c r="E95" s="779"/>
      <c r="F95" s="779"/>
    </row>
    <row r="96" spans="1:12" x14ac:dyDescent="0.2">
      <c r="B96" s="779"/>
      <c r="C96" s="779"/>
      <c r="D96" s="779"/>
      <c r="E96" s="779"/>
      <c r="F96" s="779"/>
    </row>
    <row r="97" spans="2:6" x14ac:dyDescent="0.2">
      <c r="B97" s="779"/>
      <c r="C97" s="779"/>
      <c r="D97" s="779"/>
      <c r="E97" s="779"/>
      <c r="F97" s="779"/>
    </row>
    <row r="98" spans="2:6" x14ac:dyDescent="0.2">
      <c r="B98" s="779"/>
      <c r="C98" s="779"/>
      <c r="D98" s="779"/>
      <c r="E98" s="779"/>
      <c r="F98" s="779"/>
    </row>
    <row r="99" spans="2:6" x14ac:dyDescent="0.2">
      <c r="B99" s="779"/>
      <c r="C99" s="779"/>
      <c r="D99" s="779"/>
      <c r="E99" s="779"/>
      <c r="F99" s="779"/>
    </row>
    <row r="100" spans="2:6" x14ac:dyDescent="0.2">
      <c r="B100" s="779"/>
      <c r="C100" s="779"/>
      <c r="D100" s="779"/>
      <c r="E100" s="779"/>
      <c r="F100" s="779"/>
    </row>
    <row r="101" spans="2:6" x14ac:dyDescent="0.2">
      <c r="B101" s="779"/>
      <c r="C101" s="779"/>
      <c r="D101" s="779"/>
      <c r="E101" s="779"/>
      <c r="F101" s="779"/>
    </row>
    <row r="102" spans="2:6" x14ac:dyDescent="0.2">
      <c r="B102" s="779"/>
      <c r="C102" s="779"/>
      <c r="D102" s="779"/>
      <c r="E102" s="779"/>
      <c r="F102" s="779"/>
    </row>
    <row r="103" spans="2:6" x14ac:dyDescent="0.2">
      <c r="B103" s="779"/>
      <c r="C103" s="779"/>
      <c r="D103" s="779"/>
      <c r="E103" s="779"/>
      <c r="F103" s="779"/>
    </row>
    <row r="104" spans="2:6" x14ac:dyDescent="0.2">
      <c r="B104" s="779"/>
      <c r="C104" s="779"/>
      <c r="D104" s="779"/>
      <c r="E104" s="779"/>
      <c r="F104" s="779"/>
    </row>
    <row r="105" spans="2:6" x14ac:dyDescent="0.2">
      <c r="B105" s="779"/>
      <c r="C105" s="779"/>
      <c r="D105" s="779"/>
      <c r="E105" s="779"/>
      <c r="F105" s="779"/>
    </row>
    <row r="106" spans="2:6" x14ac:dyDescent="0.2">
      <c r="B106" s="779"/>
      <c r="C106" s="779"/>
      <c r="D106" s="779"/>
      <c r="E106" s="779"/>
      <c r="F106" s="779"/>
    </row>
    <row r="107" spans="2:6" x14ac:dyDescent="0.2">
      <c r="B107" s="779"/>
      <c r="C107" s="779"/>
      <c r="D107" s="779"/>
      <c r="E107" s="779"/>
      <c r="F107" s="779"/>
    </row>
    <row r="108" spans="2:6" x14ac:dyDescent="0.2">
      <c r="B108" s="779"/>
      <c r="C108" s="779"/>
      <c r="D108" s="779"/>
      <c r="E108" s="779"/>
      <c r="F108" s="779"/>
    </row>
    <row r="109" spans="2:6" x14ac:dyDescent="0.2">
      <c r="B109" s="779"/>
      <c r="C109" s="779"/>
      <c r="D109" s="779"/>
      <c r="E109" s="779"/>
      <c r="F109" s="779"/>
    </row>
    <row r="110" spans="2:6" x14ac:dyDescent="0.2">
      <c r="B110" s="779"/>
      <c r="C110" s="779"/>
      <c r="D110" s="779"/>
      <c r="E110" s="779"/>
      <c r="F110" s="779"/>
    </row>
    <row r="111" spans="2:6" x14ac:dyDescent="0.2">
      <c r="B111" s="779"/>
      <c r="C111" s="779"/>
      <c r="D111" s="779"/>
      <c r="E111" s="779"/>
      <c r="F111" s="779"/>
    </row>
    <row r="112" spans="2:6" x14ac:dyDescent="0.2">
      <c r="B112" s="779"/>
      <c r="C112" s="779"/>
      <c r="D112" s="779"/>
      <c r="E112" s="779"/>
      <c r="F112" s="779"/>
    </row>
    <row r="113" spans="2:6" x14ac:dyDescent="0.2">
      <c r="B113" s="779"/>
      <c r="C113" s="779"/>
      <c r="D113" s="779"/>
      <c r="E113" s="779"/>
      <c r="F113" s="779"/>
    </row>
    <row r="114" spans="2:6" x14ac:dyDescent="0.2">
      <c r="B114" s="779"/>
      <c r="C114" s="779"/>
      <c r="D114" s="779"/>
      <c r="E114" s="779"/>
      <c r="F114" s="779"/>
    </row>
    <row r="115" spans="2:6" x14ac:dyDescent="0.2">
      <c r="B115" s="779"/>
      <c r="C115" s="779"/>
      <c r="D115" s="779"/>
      <c r="E115" s="779"/>
      <c r="F115" s="779"/>
    </row>
    <row r="116" spans="2:6" x14ac:dyDescent="0.2">
      <c r="B116" s="779"/>
      <c r="C116" s="779"/>
      <c r="D116" s="779"/>
      <c r="E116" s="779"/>
      <c r="F116" s="779"/>
    </row>
    <row r="117" spans="2:6" x14ac:dyDescent="0.2">
      <c r="B117" s="779"/>
      <c r="C117" s="779"/>
      <c r="D117" s="779"/>
      <c r="E117" s="779"/>
      <c r="F117" s="779"/>
    </row>
    <row r="118" spans="2:6" x14ac:dyDescent="0.2">
      <c r="B118" s="779"/>
      <c r="C118" s="779"/>
      <c r="D118" s="779"/>
      <c r="E118" s="779"/>
      <c r="F118" s="779"/>
    </row>
    <row r="119" spans="2:6" x14ac:dyDescent="0.2">
      <c r="B119" s="779"/>
      <c r="C119" s="779"/>
      <c r="D119" s="779"/>
      <c r="E119" s="779"/>
      <c r="F119" s="779"/>
    </row>
    <row r="120" spans="2:6" x14ac:dyDescent="0.2">
      <c r="B120" s="779"/>
      <c r="C120" s="779"/>
      <c r="D120" s="779"/>
      <c r="E120" s="779"/>
      <c r="F120" s="779"/>
    </row>
    <row r="121" spans="2:6" x14ac:dyDescent="0.2">
      <c r="B121" s="779"/>
      <c r="C121" s="779"/>
      <c r="D121" s="779"/>
      <c r="E121" s="779"/>
      <c r="F121" s="779"/>
    </row>
    <row r="122" spans="2:6" x14ac:dyDescent="0.2">
      <c r="B122" s="779"/>
      <c r="C122" s="779"/>
      <c r="D122" s="779"/>
      <c r="E122" s="779"/>
      <c r="F122" s="779"/>
    </row>
    <row r="123" spans="2:6" x14ac:dyDescent="0.2">
      <c r="B123" s="779"/>
      <c r="C123" s="779"/>
      <c r="D123" s="779"/>
      <c r="E123" s="779"/>
      <c r="F123" s="779"/>
    </row>
    <row r="124" spans="2:6" x14ac:dyDescent="0.2">
      <c r="B124" s="779"/>
      <c r="C124" s="779"/>
      <c r="D124" s="779"/>
      <c r="E124" s="779"/>
      <c r="F124" s="779"/>
    </row>
    <row r="125" spans="2:6" x14ac:dyDescent="0.2">
      <c r="B125" s="779"/>
      <c r="C125" s="779"/>
      <c r="D125" s="779"/>
      <c r="E125" s="779"/>
      <c r="F125" s="779"/>
    </row>
    <row r="126" spans="2:6" x14ac:dyDescent="0.2">
      <c r="B126" s="779"/>
      <c r="C126" s="779"/>
      <c r="D126" s="779"/>
      <c r="E126" s="779"/>
      <c r="F126" s="779"/>
    </row>
    <row r="127" spans="2:6" x14ac:dyDescent="0.2">
      <c r="B127" s="779"/>
      <c r="C127" s="779"/>
      <c r="D127" s="779"/>
      <c r="E127" s="779"/>
      <c r="F127" s="779"/>
    </row>
    <row r="128" spans="2:6" x14ac:dyDescent="0.2">
      <c r="B128" s="779"/>
      <c r="C128" s="779"/>
      <c r="D128" s="779"/>
      <c r="E128" s="779"/>
      <c r="F128" s="779"/>
    </row>
    <row r="129" spans="2:6" x14ac:dyDescent="0.2">
      <c r="B129" s="779"/>
      <c r="C129" s="779"/>
      <c r="D129" s="779"/>
      <c r="E129" s="779"/>
      <c r="F129" s="779"/>
    </row>
    <row r="130" spans="2:6" x14ac:dyDescent="0.2">
      <c r="B130" s="779"/>
      <c r="C130" s="779"/>
      <c r="D130" s="779"/>
      <c r="E130" s="779"/>
      <c r="F130" s="779"/>
    </row>
    <row r="131" spans="2:6" x14ac:dyDescent="0.2">
      <c r="B131" s="779"/>
      <c r="C131" s="779"/>
      <c r="D131" s="779"/>
      <c r="E131" s="779"/>
      <c r="F131" s="779"/>
    </row>
    <row r="132" spans="2:6" x14ac:dyDescent="0.2">
      <c r="B132" s="779"/>
      <c r="C132" s="779"/>
      <c r="D132" s="779"/>
      <c r="E132" s="779"/>
      <c r="F132" s="779"/>
    </row>
    <row r="133" spans="2:6" x14ac:dyDescent="0.2">
      <c r="B133" s="779"/>
      <c r="C133" s="779"/>
      <c r="D133" s="779"/>
      <c r="E133" s="779"/>
      <c r="F133" s="779"/>
    </row>
    <row r="134" spans="2:6" x14ac:dyDescent="0.2">
      <c r="B134" s="779"/>
      <c r="C134" s="779"/>
      <c r="D134" s="779"/>
      <c r="E134" s="779"/>
      <c r="F134" s="779"/>
    </row>
    <row r="135" spans="2:6" x14ac:dyDescent="0.2">
      <c r="B135" s="779"/>
      <c r="C135" s="779"/>
      <c r="D135" s="779"/>
      <c r="E135" s="779"/>
      <c r="F135" s="779"/>
    </row>
    <row r="136" spans="2:6" x14ac:dyDescent="0.2">
      <c r="B136" s="779"/>
      <c r="C136" s="779"/>
      <c r="D136" s="779"/>
      <c r="E136" s="779"/>
      <c r="F136" s="779"/>
    </row>
    <row r="137" spans="2:6" x14ac:dyDescent="0.2">
      <c r="B137" s="779"/>
      <c r="C137" s="779"/>
      <c r="D137" s="779"/>
      <c r="E137" s="779"/>
      <c r="F137" s="779"/>
    </row>
    <row r="138" spans="2:6" x14ac:dyDescent="0.2">
      <c r="B138" s="779"/>
      <c r="C138" s="779"/>
      <c r="D138" s="779"/>
      <c r="E138" s="779"/>
      <c r="F138" s="779"/>
    </row>
    <row r="139" spans="2:6" x14ac:dyDescent="0.2">
      <c r="B139" s="779"/>
      <c r="C139" s="779"/>
      <c r="D139" s="779"/>
      <c r="E139" s="779"/>
      <c r="F139" s="779"/>
    </row>
    <row r="140" spans="2:6" x14ac:dyDescent="0.2">
      <c r="B140" s="779"/>
      <c r="C140" s="779"/>
      <c r="D140" s="779"/>
      <c r="E140" s="779"/>
      <c r="F140" s="779"/>
    </row>
    <row r="141" spans="2:6" x14ac:dyDescent="0.2">
      <c r="B141" s="779"/>
      <c r="C141" s="779"/>
      <c r="D141" s="779"/>
      <c r="E141" s="779"/>
      <c r="F141" s="779"/>
    </row>
    <row r="142" spans="2:6" x14ac:dyDescent="0.2">
      <c r="B142" s="779"/>
      <c r="C142" s="779"/>
      <c r="D142" s="779"/>
      <c r="E142" s="779"/>
      <c r="F142" s="779"/>
    </row>
    <row r="143" spans="2:6" x14ac:dyDescent="0.2">
      <c r="B143" s="779"/>
      <c r="C143" s="779"/>
      <c r="D143" s="779"/>
      <c r="E143" s="779"/>
      <c r="F143" s="779"/>
    </row>
    <row r="144" spans="2:6" x14ac:dyDescent="0.2">
      <c r="B144" s="779"/>
      <c r="C144" s="779"/>
      <c r="D144" s="779"/>
      <c r="E144" s="779"/>
      <c r="F144" s="779"/>
    </row>
    <row r="145" spans="2:6" x14ac:dyDescent="0.2">
      <c r="B145" s="779"/>
      <c r="C145" s="779"/>
      <c r="D145" s="779"/>
      <c r="E145" s="779"/>
      <c r="F145" s="779"/>
    </row>
    <row r="146" spans="2:6" x14ac:dyDescent="0.2">
      <c r="B146" s="779"/>
      <c r="C146" s="779"/>
      <c r="D146" s="779"/>
      <c r="E146" s="779"/>
      <c r="F146" s="779"/>
    </row>
    <row r="147" spans="2:6" x14ac:dyDescent="0.2">
      <c r="B147" s="779"/>
      <c r="C147" s="779"/>
      <c r="D147" s="779"/>
      <c r="E147" s="779"/>
      <c r="F147" s="779"/>
    </row>
    <row r="148" spans="2:6" x14ac:dyDescent="0.2">
      <c r="B148" s="779"/>
      <c r="C148" s="779"/>
      <c r="D148" s="779"/>
      <c r="E148" s="779"/>
      <c r="F148" s="779"/>
    </row>
    <row r="149" spans="2:6" x14ac:dyDescent="0.2">
      <c r="B149" s="779"/>
      <c r="C149" s="779"/>
      <c r="D149" s="779"/>
      <c r="E149" s="779"/>
      <c r="F149" s="779"/>
    </row>
    <row r="150" spans="2:6" x14ac:dyDescent="0.2">
      <c r="B150" s="779"/>
      <c r="C150" s="779"/>
      <c r="D150" s="779"/>
      <c r="E150" s="779"/>
      <c r="F150" s="779"/>
    </row>
    <row r="151" spans="2:6" x14ac:dyDescent="0.2">
      <c r="B151" s="779"/>
      <c r="C151" s="779"/>
      <c r="D151" s="779"/>
      <c r="E151" s="779"/>
      <c r="F151" s="779"/>
    </row>
    <row r="152" spans="2:6" x14ac:dyDescent="0.2">
      <c r="B152" s="779"/>
      <c r="C152" s="779"/>
      <c r="D152" s="779"/>
      <c r="E152" s="779"/>
      <c r="F152" s="779"/>
    </row>
    <row r="153" spans="2:6" x14ac:dyDescent="0.2">
      <c r="B153" s="779"/>
      <c r="C153" s="779"/>
      <c r="D153" s="779"/>
      <c r="E153" s="779"/>
      <c r="F153" s="779"/>
    </row>
    <row r="154" spans="2:6" x14ac:dyDescent="0.2">
      <c r="B154" s="779"/>
      <c r="C154" s="779"/>
      <c r="D154" s="779"/>
      <c r="E154" s="779"/>
      <c r="F154" s="779"/>
    </row>
    <row r="155" spans="2:6" x14ac:dyDescent="0.2">
      <c r="B155" s="779"/>
      <c r="C155" s="779"/>
      <c r="D155" s="779"/>
      <c r="E155" s="779"/>
      <c r="F155" s="779"/>
    </row>
    <row r="156" spans="2:6" x14ac:dyDescent="0.2">
      <c r="B156" s="779"/>
      <c r="C156" s="779"/>
      <c r="D156" s="779"/>
      <c r="E156" s="779"/>
      <c r="F156" s="779"/>
    </row>
    <row r="157" spans="2:6" x14ac:dyDescent="0.2">
      <c r="B157" s="779"/>
      <c r="C157" s="779"/>
      <c r="D157" s="779"/>
      <c r="E157" s="779"/>
      <c r="F157" s="779"/>
    </row>
    <row r="158" spans="2:6" x14ac:dyDescent="0.2">
      <c r="B158" s="779"/>
      <c r="C158" s="779"/>
      <c r="D158" s="779"/>
      <c r="E158" s="779"/>
      <c r="F158" s="779"/>
    </row>
    <row r="159" spans="2:6" x14ac:dyDescent="0.2">
      <c r="B159" s="779"/>
      <c r="C159" s="779"/>
      <c r="D159" s="779"/>
      <c r="E159" s="779"/>
      <c r="F159" s="779"/>
    </row>
    <row r="160" spans="2:6" x14ac:dyDescent="0.2">
      <c r="B160" s="779"/>
      <c r="C160" s="779"/>
      <c r="D160" s="779"/>
      <c r="E160" s="779"/>
      <c r="F160" s="779"/>
    </row>
    <row r="161" spans="2:6" x14ac:dyDescent="0.2">
      <c r="B161" s="779"/>
      <c r="C161" s="779"/>
      <c r="D161" s="779"/>
      <c r="E161" s="779"/>
      <c r="F161" s="779"/>
    </row>
    <row r="162" spans="2:6" x14ac:dyDescent="0.2">
      <c r="B162" s="779"/>
      <c r="C162" s="779"/>
      <c r="D162" s="779"/>
      <c r="E162" s="779"/>
      <c r="F162" s="779"/>
    </row>
    <row r="163" spans="2:6" x14ac:dyDescent="0.2">
      <c r="B163" s="779"/>
      <c r="C163" s="779"/>
      <c r="D163" s="779"/>
      <c r="E163" s="779"/>
      <c r="F163" s="779"/>
    </row>
    <row r="164" spans="2:6" x14ac:dyDescent="0.2">
      <c r="B164" s="779"/>
      <c r="C164" s="779"/>
      <c r="D164" s="779"/>
      <c r="E164" s="779"/>
      <c r="F164" s="779"/>
    </row>
    <row r="165" spans="2:6" x14ac:dyDescent="0.2">
      <c r="B165" s="779"/>
      <c r="C165" s="779"/>
      <c r="D165" s="779"/>
      <c r="E165" s="779"/>
      <c r="F165" s="779"/>
    </row>
    <row r="166" spans="2:6" x14ac:dyDescent="0.2">
      <c r="B166" s="779"/>
      <c r="C166" s="779"/>
      <c r="D166" s="779"/>
      <c r="E166" s="779"/>
      <c r="F166" s="779"/>
    </row>
    <row r="167" spans="2:6" x14ac:dyDescent="0.2">
      <c r="B167" s="779"/>
      <c r="C167" s="779"/>
      <c r="D167" s="779"/>
      <c r="E167" s="779"/>
      <c r="F167" s="779"/>
    </row>
    <row r="168" spans="2:6" x14ac:dyDescent="0.2">
      <c r="B168" s="779"/>
      <c r="C168" s="779"/>
      <c r="D168" s="779"/>
      <c r="E168" s="779"/>
      <c r="F168" s="779"/>
    </row>
    <row r="169" spans="2:6" x14ac:dyDescent="0.2">
      <c r="B169" s="779"/>
      <c r="C169" s="779"/>
      <c r="D169" s="779"/>
      <c r="E169" s="779"/>
      <c r="F169" s="779"/>
    </row>
    <row r="170" spans="2:6" x14ac:dyDescent="0.2">
      <c r="B170" s="779"/>
      <c r="C170" s="779"/>
      <c r="D170" s="779"/>
      <c r="E170" s="779"/>
      <c r="F170" s="779"/>
    </row>
    <row r="171" spans="2:6" x14ac:dyDescent="0.2">
      <c r="B171" s="779"/>
      <c r="C171" s="779"/>
      <c r="D171" s="779"/>
      <c r="E171" s="779"/>
      <c r="F171" s="779"/>
    </row>
    <row r="172" spans="2:6" x14ac:dyDescent="0.2">
      <c r="B172" s="779"/>
      <c r="C172" s="779"/>
      <c r="D172" s="779"/>
      <c r="E172" s="779"/>
      <c r="F172" s="779"/>
    </row>
    <row r="173" spans="2:6" x14ac:dyDescent="0.2">
      <c r="B173" s="779"/>
      <c r="C173" s="779"/>
      <c r="D173" s="779"/>
      <c r="E173" s="779"/>
      <c r="F173" s="779"/>
    </row>
    <row r="174" spans="2:6" x14ac:dyDescent="0.2">
      <c r="B174" s="779"/>
      <c r="C174" s="779"/>
      <c r="D174" s="779"/>
      <c r="E174" s="779"/>
      <c r="F174" s="779"/>
    </row>
    <row r="175" spans="2:6" x14ac:dyDescent="0.2">
      <c r="B175" s="779"/>
      <c r="C175" s="779"/>
      <c r="D175" s="779"/>
      <c r="E175" s="779"/>
      <c r="F175" s="779"/>
    </row>
    <row r="176" spans="2:6" x14ac:dyDescent="0.2">
      <c r="B176" s="779"/>
      <c r="C176" s="779"/>
      <c r="D176" s="779"/>
      <c r="E176" s="779"/>
      <c r="F176" s="779"/>
    </row>
    <row r="177" spans="2:6" x14ac:dyDescent="0.2">
      <c r="B177" s="779"/>
      <c r="C177" s="779"/>
      <c r="D177" s="779"/>
      <c r="E177" s="779"/>
      <c r="F177" s="779"/>
    </row>
    <row r="178" spans="2:6" x14ac:dyDescent="0.2">
      <c r="B178" s="779"/>
      <c r="C178" s="779"/>
      <c r="D178" s="779"/>
      <c r="E178" s="779"/>
      <c r="F178" s="779"/>
    </row>
    <row r="179" spans="2:6" x14ac:dyDescent="0.2">
      <c r="B179" s="779"/>
      <c r="C179" s="779"/>
      <c r="D179" s="779"/>
      <c r="E179" s="779"/>
      <c r="F179" s="779"/>
    </row>
    <row r="180" spans="2:6" x14ac:dyDescent="0.2">
      <c r="B180" s="779"/>
      <c r="C180" s="779"/>
      <c r="D180" s="779"/>
      <c r="E180" s="779"/>
      <c r="F180" s="779"/>
    </row>
    <row r="181" spans="2:6" x14ac:dyDescent="0.2">
      <c r="B181" s="779"/>
      <c r="C181" s="779"/>
      <c r="D181" s="779"/>
      <c r="E181" s="779"/>
      <c r="F181" s="779"/>
    </row>
    <row r="182" spans="2:6" x14ac:dyDescent="0.2">
      <c r="B182" s="779"/>
      <c r="C182" s="779"/>
      <c r="D182" s="779"/>
      <c r="E182" s="779"/>
      <c r="F182" s="779"/>
    </row>
    <row r="183" spans="2:6" x14ac:dyDescent="0.2">
      <c r="B183" s="779"/>
      <c r="C183" s="779"/>
      <c r="D183" s="779"/>
      <c r="E183" s="779"/>
      <c r="F183" s="779"/>
    </row>
    <row r="184" spans="2:6" x14ac:dyDescent="0.2">
      <c r="B184" s="779"/>
      <c r="C184" s="779"/>
      <c r="D184" s="779"/>
      <c r="E184" s="779"/>
      <c r="F184" s="779"/>
    </row>
    <row r="185" spans="2:6" x14ac:dyDescent="0.2">
      <c r="B185" s="779"/>
      <c r="C185" s="779"/>
      <c r="D185" s="779"/>
      <c r="E185" s="779"/>
      <c r="F185" s="779"/>
    </row>
    <row r="186" spans="2:6" x14ac:dyDescent="0.2">
      <c r="B186" s="779"/>
      <c r="C186" s="779"/>
      <c r="D186" s="779"/>
      <c r="E186" s="779"/>
      <c r="F186" s="779"/>
    </row>
    <row r="187" spans="2:6" x14ac:dyDescent="0.2">
      <c r="B187" s="779"/>
      <c r="C187" s="779"/>
      <c r="D187" s="779"/>
      <c r="E187" s="779"/>
      <c r="F187" s="779"/>
    </row>
    <row r="188" spans="2:6" x14ac:dyDescent="0.2">
      <c r="B188" s="779"/>
      <c r="C188" s="779"/>
      <c r="D188" s="779"/>
      <c r="E188" s="779"/>
      <c r="F188" s="779"/>
    </row>
    <row r="189" spans="2:6" x14ac:dyDescent="0.2">
      <c r="B189" s="779"/>
      <c r="C189" s="779"/>
      <c r="D189" s="779"/>
      <c r="E189" s="779"/>
      <c r="F189" s="779"/>
    </row>
    <row r="190" spans="2:6" x14ac:dyDescent="0.2">
      <c r="B190" s="779"/>
      <c r="C190" s="779"/>
      <c r="D190" s="779"/>
      <c r="E190" s="779"/>
      <c r="F190" s="779"/>
    </row>
    <row r="191" spans="2:6" x14ac:dyDescent="0.2">
      <c r="B191" s="779"/>
      <c r="C191" s="779"/>
      <c r="D191" s="779"/>
      <c r="E191" s="779"/>
      <c r="F191" s="779"/>
    </row>
    <row r="192" spans="2:6" x14ac:dyDescent="0.2">
      <c r="B192" s="779"/>
      <c r="C192" s="779"/>
      <c r="D192" s="779"/>
      <c r="E192" s="779"/>
      <c r="F192" s="779"/>
    </row>
    <row r="193" spans="2:6" x14ac:dyDescent="0.2">
      <c r="B193" s="779"/>
      <c r="C193" s="779"/>
      <c r="D193" s="779"/>
      <c r="E193" s="779"/>
      <c r="F193" s="779"/>
    </row>
    <row r="194" spans="2:6" x14ac:dyDescent="0.2">
      <c r="B194" s="779"/>
      <c r="C194" s="779"/>
      <c r="D194" s="779"/>
      <c r="E194" s="779"/>
      <c r="F194" s="779"/>
    </row>
    <row r="195" spans="2:6" x14ac:dyDescent="0.2">
      <c r="B195" s="779"/>
      <c r="C195" s="779"/>
      <c r="D195" s="779"/>
      <c r="E195" s="779"/>
      <c r="F195" s="779"/>
    </row>
    <row r="196" spans="2:6" x14ac:dyDescent="0.2">
      <c r="B196" s="779"/>
      <c r="C196" s="779"/>
      <c r="D196" s="779"/>
      <c r="E196" s="779"/>
      <c r="F196" s="779"/>
    </row>
    <row r="197" spans="2:6" x14ac:dyDescent="0.2">
      <c r="B197" s="779"/>
      <c r="C197" s="779"/>
      <c r="D197" s="779"/>
      <c r="E197" s="779"/>
      <c r="F197" s="779"/>
    </row>
    <row r="198" spans="2:6" x14ac:dyDescent="0.2">
      <c r="B198" s="779"/>
      <c r="C198" s="779"/>
      <c r="D198" s="779"/>
      <c r="E198" s="779"/>
      <c r="F198" s="779"/>
    </row>
    <row r="199" spans="2:6" x14ac:dyDescent="0.2">
      <c r="B199" s="779"/>
      <c r="C199" s="779"/>
      <c r="D199" s="779"/>
      <c r="E199" s="779"/>
      <c r="F199" s="779"/>
    </row>
    <row r="200" spans="2:6" x14ac:dyDescent="0.2">
      <c r="B200" s="779"/>
      <c r="C200" s="779"/>
      <c r="D200" s="779"/>
      <c r="E200" s="779"/>
      <c r="F200" s="779"/>
    </row>
    <row r="201" spans="2:6" x14ac:dyDescent="0.2">
      <c r="B201" s="779"/>
      <c r="C201" s="779"/>
      <c r="D201" s="779"/>
      <c r="E201" s="779"/>
      <c r="F201" s="779"/>
    </row>
    <row r="202" spans="2:6" x14ac:dyDescent="0.2">
      <c r="B202" s="779"/>
      <c r="C202" s="779"/>
      <c r="D202" s="779"/>
      <c r="E202" s="779"/>
      <c r="F202" s="779"/>
    </row>
    <row r="203" spans="2:6" x14ac:dyDescent="0.2">
      <c r="B203" s="779"/>
      <c r="C203" s="779"/>
      <c r="D203" s="779"/>
      <c r="E203" s="779"/>
      <c r="F203" s="779"/>
    </row>
    <row r="204" spans="2:6" x14ac:dyDescent="0.2">
      <c r="B204" s="779"/>
      <c r="C204" s="779"/>
      <c r="D204" s="779"/>
      <c r="E204" s="779"/>
      <c r="F204" s="779"/>
    </row>
    <row r="205" spans="2:6" x14ac:dyDescent="0.2">
      <c r="B205" s="779"/>
      <c r="C205" s="779"/>
      <c r="D205" s="779"/>
      <c r="E205" s="779"/>
      <c r="F205" s="779"/>
    </row>
    <row r="206" spans="2:6" x14ac:dyDescent="0.2">
      <c r="B206" s="779"/>
      <c r="C206" s="779"/>
      <c r="D206" s="779"/>
      <c r="E206" s="779"/>
      <c r="F206" s="779"/>
    </row>
    <row r="207" spans="2:6" x14ac:dyDescent="0.2">
      <c r="B207" s="779"/>
      <c r="C207" s="779"/>
      <c r="D207" s="779"/>
      <c r="E207" s="779"/>
      <c r="F207" s="779"/>
    </row>
    <row r="208" spans="2:6" x14ac:dyDescent="0.2">
      <c r="B208" s="779"/>
      <c r="C208" s="779"/>
      <c r="D208" s="779"/>
      <c r="E208" s="779"/>
      <c r="F208" s="779"/>
    </row>
    <row r="209" spans="2:6" x14ac:dyDescent="0.2">
      <c r="B209" s="779"/>
      <c r="C209" s="779"/>
      <c r="D209" s="779"/>
      <c r="E209" s="779"/>
      <c r="F209" s="779"/>
    </row>
    <row r="210" spans="2:6" x14ac:dyDescent="0.2">
      <c r="B210" s="779"/>
      <c r="C210" s="779"/>
      <c r="D210" s="779"/>
      <c r="E210" s="779"/>
      <c r="F210" s="779"/>
    </row>
    <row r="211" spans="2:6" x14ac:dyDescent="0.2">
      <c r="B211" s="779"/>
      <c r="C211" s="779"/>
      <c r="D211" s="779"/>
      <c r="E211" s="779"/>
      <c r="F211" s="779"/>
    </row>
    <row r="212" spans="2:6" x14ac:dyDescent="0.2">
      <c r="B212" s="779"/>
      <c r="C212" s="779"/>
      <c r="D212" s="779"/>
      <c r="E212" s="779"/>
      <c r="F212" s="779"/>
    </row>
    <row r="213" spans="2:6" x14ac:dyDescent="0.2">
      <c r="B213" s="779"/>
      <c r="C213" s="779"/>
      <c r="D213" s="779"/>
      <c r="E213" s="779"/>
      <c r="F213" s="779"/>
    </row>
    <row r="214" spans="2:6" x14ac:dyDescent="0.2">
      <c r="B214" s="779"/>
      <c r="C214" s="779"/>
      <c r="D214" s="779"/>
      <c r="E214" s="779"/>
      <c r="F214" s="779"/>
    </row>
    <row r="215" spans="2:6" x14ac:dyDescent="0.2">
      <c r="B215" s="779"/>
      <c r="C215" s="779"/>
      <c r="D215" s="779"/>
      <c r="E215" s="779"/>
      <c r="F215" s="779"/>
    </row>
    <row r="216" spans="2:6" x14ac:dyDescent="0.2">
      <c r="B216" s="779"/>
      <c r="C216" s="779"/>
      <c r="D216" s="779"/>
      <c r="E216" s="779"/>
      <c r="F216" s="779"/>
    </row>
    <row r="217" spans="2:6" x14ac:dyDescent="0.2">
      <c r="B217" s="779"/>
      <c r="C217" s="779"/>
      <c r="D217" s="779"/>
      <c r="E217" s="779"/>
      <c r="F217" s="779"/>
    </row>
    <row r="218" spans="2:6" x14ac:dyDescent="0.2">
      <c r="B218" s="779"/>
      <c r="C218" s="779"/>
      <c r="D218" s="779"/>
      <c r="E218" s="779"/>
      <c r="F218" s="779"/>
    </row>
    <row r="219" spans="2:6" x14ac:dyDescent="0.2">
      <c r="B219" s="779"/>
      <c r="C219" s="779"/>
      <c r="D219" s="779"/>
      <c r="E219" s="779"/>
      <c r="F219" s="779"/>
    </row>
    <row r="220" spans="2:6" x14ac:dyDescent="0.2">
      <c r="B220" s="779"/>
      <c r="C220" s="779"/>
      <c r="D220" s="779"/>
      <c r="E220" s="779"/>
      <c r="F220" s="779"/>
    </row>
    <row r="221" spans="2:6" x14ac:dyDescent="0.2">
      <c r="B221" s="779"/>
      <c r="C221" s="779"/>
      <c r="D221" s="779"/>
      <c r="E221" s="779"/>
      <c r="F221" s="779"/>
    </row>
    <row r="222" spans="2:6" x14ac:dyDescent="0.2">
      <c r="B222" s="779"/>
      <c r="C222" s="779"/>
      <c r="D222" s="779"/>
      <c r="E222" s="779"/>
      <c r="F222" s="779"/>
    </row>
    <row r="223" spans="2:6" x14ac:dyDescent="0.2">
      <c r="B223" s="779"/>
      <c r="C223" s="779"/>
      <c r="D223" s="779"/>
      <c r="E223" s="779"/>
      <c r="F223" s="779"/>
    </row>
    <row r="224" spans="2:6" x14ac:dyDescent="0.2">
      <c r="B224" s="779"/>
      <c r="C224" s="779"/>
      <c r="D224" s="779"/>
      <c r="E224" s="779"/>
      <c r="F224" s="779"/>
    </row>
    <row r="225" spans="2:6" x14ac:dyDescent="0.2">
      <c r="B225" s="779"/>
      <c r="C225" s="779"/>
      <c r="D225" s="779"/>
      <c r="E225" s="779"/>
      <c r="F225" s="779"/>
    </row>
    <row r="226" spans="2:6" x14ac:dyDescent="0.2">
      <c r="B226" s="779"/>
      <c r="C226" s="779"/>
      <c r="D226" s="779"/>
      <c r="E226" s="779"/>
      <c r="F226" s="779"/>
    </row>
    <row r="227" spans="2:6" x14ac:dyDescent="0.2">
      <c r="B227" s="779"/>
      <c r="C227" s="779"/>
      <c r="D227" s="779"/>
      <c r="E227" s="779"/>
      <c r="F227" s="779"/>
    </row>
    <row r="228" spans="2:6" x14ac:dyDescent="0.2">
      <c r="B228" s="779"/>
      <c r="C228" s="779"/>
      <c r="D228" s="779"/>
      <c r="E228" s="779"/>
      <c r="F228" s="779"/>
    </row>
    <row r="229" spans="2:6" x14ac:dyDescent="0.2">
      <c r="B229" s="779"/>
      <c r="C229" s="779"/>
      <c r="D229" s="779"/>
      <c r="E229" s="779"/>
      <c r="F229" s="779"/>
    </row>
    <row r="230" spans="2:6" x14ac:dyDescent="0.2">
      <c r="B230" s="779"/>
      <c r="C230" s="779"/>
      <c r="D230" s="779"/>
      <c r="E230" s="779"/>
      <c r="F230" s="779"/>
    </row>
    <row r="231" spans="2:6" x14ac:dyDescent="0.2">
      <c r="B231" s="779"/>
      <c r="C231" s="779"/>
      <c r="D231" s="779"/>
      <c r="E231" s="779"/>
      <c r="F231" s="779"/>
    </row>
    <row r="232" spans="2:6" x14ac:dyDescent="0.2">
      <c r="B232" s="779"/>
      <c r="C232" s="779"/>
      <c r="D232" s="779"/>
      <c r="E232" s="779"/>
      <c r="F232" s="779"/>
    </row>
    <row r="233" spans="2:6" x14ac:dyDescent="0.2">
      <c r="B233" s="779"/>
      <c r="C233" s="779"/>
      <c r="D233" s="779"/>
      <c r="E233" s="779"/>
      <c r="F233" s="779"/>
    </row>
    <row r="234" spans="2:6" x14ac:dyDescent="0.2">
      <c r="B234" s="779"/>
      <c r="C234" s="779"/>
      <c r="D234" s="779"/>
      <c r="E234" s="779"/>
      <c r="F234" s="779"/>
    </row>
    <row r="235" spans="2:6" x14ac:dyDescent="0.2">
      <c r="B235" s="779"/>
      <c r="C235" s="779"/>
      <c r="D235" s="779"/>
      <c r="E235" s="779"/>
      <c r="F235" s="779"/>
    </row>
    <row r="236" spans="2:6" x14ac:dyDescent="0.2">
      <c r="B236" s="779"/>
      <c r="C236" s="779"/>
      <c r="D236" s="779"/>
      <c r="E236" s="779"/>
      <c r="F236" s="779"/>
    </row>
    <row r="237" spans="2:6" x14ac:dyDescent="0.2">
      <c r="B237" s="779"/>
      <c r="C237" s="779"/>
      <c r="D237" s="779"/>
      <c r="E237" s="779"/>
      <c r="F237" s="779"/>
    </row>
    <row r="238" spans="2:6" x14ac:dyDescent="0.2">
      <c r="B238" s="779"/>
      <c r="C238" s="779"/>
      <c r="D238" s="779"/>
      <c r="E238" s="779"/>
      <c r="F238" s="779"/>
    </row>
    <row r="239" spans="2:6" x14ac:dyDescent="0.2">
      <c r="B239" s="779"/>
      <c r="C239" s="779"/>
      <c r="D239" s="779"/>
      <c r="E239" s="779"/>
      <c r="F239" s="779"/>
    </row>
    <row r="240" spans="2:6" x14ac:dyDescent="0.2">
      <c r="B240" s="779"/>
      <c r="C240" s="779"/>
      <c r="D240" s="779"/>
      <c r="E240" s="779"/>
      <c r="F240" s="779"/>
    </row>
    <row r="241" spans="2:6" x14ac:dyDescent="0.2">
      <c r="B241" s="779"/>
      <c r="C241" s="779"/>
      <c r="D241" s="779"/>
      <c r="E241" s="779"/>
      <c r="F241" s="779"/>
    </row>
    <row r="242" spans="2:6" x14ac:dyDescent="0.2">
      <c r="B242" s="779"/>
      <c r="C242" s="779"/>
      <c r="D242" s="779"/>
      <c r="E242" s="779"/>
      <c r="F242" s="779"/>
    </row>
    <row r="243" spans="2:6" x14ac:dyDescent="0.2">
      <c r="B243" s="779"/>
      <c r="C243" s="779"/>
      <c r="D243" s="779"/>
      <c r="E243" s="779"/>
      <c r="F243" s="779"/>
    </row>
    <row r="244" spans="2:6" x14ac:dyDescent="0.2">
      <c r="B244" s="779"/>
      <c r="C244" s="779"/>
      <c r="D244" s="779"/>
      <c r="E244" s="779"/>
      <c r="F244" s="779"/>
    </row>
    <row r="245" spans="2:6" x14ac:dyDescent="0.2">
      <c r="B245" s="779"/>
      <c r="C245" s="779"/>
      <c r="D245" s="779"/>
      <c r="E245" s="779"/>
      <c r="F245" s="779"/>
    </row>
    <row r="246" spans="2:6" x14ac:dyDescent="0.2">
      <c r="B246" s="779"/>
      <c r="C246" s="779"/>
      <c r="D246" s="779"/>
      <c r="E246" s="779"/>
      <c r="F246" s="779"/>
    </row>
    <row r="247" spans="2:6" x14ac:dyDescent="0.2">
      <c r="B247" s="779"/>
      <c r="C247" s="779"/>
      <c r="D247" s="779"/>
      <c r="E247" s="779"/>
      <c r="F247" s="779"/>
    </row>
    <row r="248" spans="2:6" x14ac:dyDescent="0.2">
      <c r="B248" s="779"/>
      <c r="C248" s="779"/>
      <c r="D248" s="779"/>
      <c r="E248" s="779"/>
      <c r="F248" s="779"/>
    </row>
    <row r="249" spans="2:6" x14ac:dyDescent="0.2">
      <c r="B249" s="779"/>
      <c r="C249" s="779"/>
      <c r="D249" s="779"/>
      <c r="E249" s="779"/>
      <c r="F249" s="779"/>
    </row>
    <row r="250" spans="2:6" x14ac:dyDescent="0.2">
      <c r="B250" s="779"/>
      <c r="C250" s="779"/>
      <c r="D250" s="779"/>
      <c r="E250" s="779"/>
      <c r="F250" s="779"/>
    </row>
    <row r="251" spans="2:6" x14ac:dyDescent="0.2">
      <c r="B251" s="779"/>
      <c r="C251" s="779"/>
      <c r="D251" s="779"/>
      <c r="E251" s="779"/>
      <c r="F251" s="779"/>
    </row>
    <row r="252" spans="2:6" x14ac:dyDescent="0.2">
      <c r="B252" s="779"/>
      <c r="C252" s="779"/>
      <c r="D252" s="779"/>
      <c r="E252" s="779"/>
      <c r="F252" s="779"/>
    </row>
    <row r="253" spans="2:6" x14ac:dyDescent="0.2">
      <c r="B253" s="779"/>
      <c r="C253" s="779"/>
      <c r="D253" s="779"/>
      <c r="E253" s="779"/>
      <c r="F253" s="779"/>
    </row>
    <row r="254" spans="2:6" x14ac:dyDescent="0.2">
      <c r="B254" s="779"/>
      <c r="C254" s="779"/>
      <c r="D254" s="779"/>
      <c r="E254" s="779"/>
      <c r="F254" s="779"/>
    </row>
    <row r="255" spans="2:6" x14ac:dyDescent="0.2">
      <c r="B255" s="779"/>
      <c r="C255" s="779"/>
      <c r="D255" s="779"/>
      <c r="E255" s="779"/>
      <c r="F255" s="779"/>
    </row>
    <row r="256" spans="2:6" x14ac:dyDescent="0.2">
      <c r="B256" s="779"/>
      <c r="C256" s="779"/>
      <c r="D256" s="779"/>
      <c r="E256" s="779"/>
      <c r="F256" s="779"/>
    </row>
    <row r="257" spans="2:6" x14ac:dyDescent="0.2">
      <c r="B257" s="779"/>
      <c r="C257" s="779"/>
      <c r="D257" s="779"/>
      <c r="E257" s="779"/>
      <c r="F257" s="779"/>
    </row>
    <row r="258" spans="2:6" x14ac:dyDescent="0.2">
      <c r="B258" s="779"/>
      <c r="C258" s="779"/>
      <c r="D258" s="779"/>
      <c r="E258" s="779"/>
      <c r="F258" s="779"/>
    </row>
    <row r="259" spans="2:6" x14ac:dyDescent="0.2">
      <c r="B259" s="779"/>
      <c r="C259" s="779"/>
      <c r="D259" s="779"/>
      <c r="E259" s="779"/>
      <c r="F259" s="779"/>
    </row>
    <row r="260" spans="2:6" x14ac:dyDescent="0.2">
      <c r="B260" s="779"/>
      <c r="C260" s="779"/>
      <c r="D260" s="779"/>
      <c r="E260" s="779"/>
      <c r="F260" s="779"/>
    </row>
    <row r="261" spans="2:6" x14ac:dyDescent="0.2">
      <c r="B261" s="779"/>
      <c r="C261" s="779"/>
      <c r="D261" s="779"/>
      <c r="E261" s="779"/>
      <c r="F261" s="779"/>
    </row>
    <row r="262" spans="2:6" x14ac:dyDescent="0.2">
      <c r="B262" s="779"/>
      <c r="C262" s="779"/>
      <c r="D262" s="779"/>
      <c r="E262" s="779"/>
      <c r="F262" s="779"/>
    </row>
    <row r="263" spans="2:6" x14ac:dyDescent="0.2">
      <c r="B263" s="779"/>
      <c r="C263" s="779"/>
      <c r="D263" s="779"/>
      <c r="E263" s="779"/>
      <c r="F263" s="779"/>
    </row>
    <row r="264" spans="2:6" x14ac:dyDescent="0.2">
      <c r="B264" s="779"/>
      <c r="C264" s="779"/>
      <c r="D264" s="779"/>
      <c r="E264" s="779"/>
      <c r="F264" s="779"/>
    </row>
    <row r="265" spans="2:6" x14ac:dyDescent="0.2">
      <c r="B265" s="779"/>
      <c r="C265" s="779"/>
      <c r="D265" s="779"/>
      <c r="E265" s="779"/>
      <c r="F265" s="779"/>
    </row>
    <row r="266" spans="2:6" x14ac:dyDescent="0.2">
      <c r="B266" s="779"/>
      <c r="C266" s="779"/>
      <c r="D266" s="779"/>
      <c r="E266" s="779"/>
      <c r="F266" s="779"/>
    </row>
    <row r="267" spans="2:6" x14ac:dyDescent="0.2">
      <c r="B267" s="779"/>
      <c r="C267" s="779"/>
      <c r="D267" s="779"/>
      <c r="E267" s="779"/>
      <c r="F267" s="779"/>
    </row>
    <row r="268" spans="2:6" x14ac:dyDescent="0.2">
      <c r="B268" s="779"/>
      <c r="C268" s="779"/>
      <c r="D268" s="779"/>
      <c r="E268" s="779"/>
      <c r="F268" s="779"/>
    </row>
    <row r="269" spans="2:6" x14ac:dyDescent="0.2">
      <c r="B269" s="779"/>
      <c r="C269" s="779"/>
      <c r="D269" s="779"/>
      <c r="E269" s="779"/>
      <c r="F269" s="779"/>
    </row>
    <row r="270" spans="2:6" x14ac:dyDescent="0.2">
      <c r="B270" s="779"/>
      <c r="C270" s="779"/>
      <c r="D270" s="779"/>
      <c r="E270" s="779"/>
      <c r="F270" s="779"/>
    </row>
    <row r="271" spans="2:6" x14ac:dyDescent="0.2">
      <c r="B271" s="779"/>
      <c r="C271" s="779"/>
      <c r="D271" s="779"/>
      <c r="E271" s="779"/>
      <c r="F271" s="779"/>
    </row>
    <row r="272" spans="2:6" x14ac:dyDescent="0.2">
      <c r="B272" s="779"/>
      <c r="C272" s="779"/>
      <c r="D272" s="779"/>
      <c r="E272" s="779"/>
      <c r="F272" s="779"/>
    </row>
    <row r="273" spans="2:6" x14ac:dyDescent="0.2">
      <c r="B273" s="779"/>
      <c r="C273" s="779"/>
      <c r="D273" s="779"/>
      <c r="E273" s="779"/>
      <c r="F273" s="779"/>
    </row>
    <row r="274" spans="2:6" x14ac:dyDescent="0.2">
      <c r="B274" s="779"/>
      <c r="C274" s="779"/>
      <c r="D274" s="779"/>
      <c r="E274" s="779"/>
      <c r="F274" s="779"/>
    </row>
    <row r="275" spans="2:6" x14ac:dyDescent="0.2">
      <c r="B275" s="779"/>
      <c r="C275" s="779"/>
      <c r="D275" s="779"/>
      <c r="E275" s="779"/>
      <c r="F275" s="779"/>
    </row>
    <row r="276" spans="2:6" x14ac:dyDescent="0.2">
      <c r="B276" s="779"/>
      <c r="C276" s="779"/>
      <c r="D276" s="779"/>
      <c r="E276" s="779"/>
      <c r="F276" s="779"/>
    </row>
    <row r="277" spans="2:6" x14ac:dyDescent="0.2">
      <c r="B277" s="779"/>
      <c r="C277" s="779"/>
      <c r="D277" s="779"/>
      <c r="E277" s="779"/>
      <c r="F277" s="779"/>
    </row>
    <row r="278" spans="2:6" x14ac:dyDescent="0.2">
      <c r="B278" s="779"/>
      <c r="C278" s="779"/>
      <c r="D278" s="779"/>
      <c r="E278" s="779"/>
      <c r="F278" s="779"/>
    </row>
    <row r="279" spans="2:6" x14ac:dyDescent="0.2">
      <c r="B279" s="779"/>
      <c r="C279" s="779"/>
      <c r="D279" s="779"/>
      <c r="E279" s="779"/>
      <c r="F279" s="779"/>
    </row>
    <row r="280" spans="2:6" x14ac:dyDescent="0.2">
      <c r="B280" s="779"/>
      <c r="C280" s="779"/>
      <c r="D280" s="779"/>
      <c r="E280" s="779"/>
      <c r="F280" s="779"/>
    </row>
    <row r="281" spans="2:6" x14ac:dyDescent="0.2">
      <c r="B281" s="779"/>
      <c r="C281" s="779"/>
      <c r="D281" s="779"/>
      <c r="E281" s="779"/>
      <c r="F281" s="779"/>
    </row>
    <row r="282" spans="2:6" x14ac:dyDescent="0.2">
      <c r="B282" s="779"/>
      <c r="C282" s="779"/>
      <c r="D282" s="779"/>
      <c r="E282" s="779"/>
      <c r="F282" s="779"/>
    </row>
    <row r="283" spans="2:6" x14ac:dyDescent="0.2">
      <c r="B283" s="779"/>
      <c r="C283" s="779"/>
      <c r="D283" s="779"/>
      <c r="E283" s="779"/>
      <c r="F283" s="779"/>
    </row>
    <row r="284" spans="2:6" x14ac:dyDescent="0.2">
      <c r="B284" s="779"/>
      <c r="C284" s="779"/>
      <c r="D284" s="779"/>
      <c r="E284" s="779"/>
      <c r="F284" s="779"/>
    </row>
    <row r="285" spans="2:6" x14ac:dyDescent="0.2">
      <c r="B285" s="779"/>
      <c r="C285" s="779"/>
      <c r="D285" s="779"/>
      <c r="E285" s="779"/>
      <c r="F285" s="779"/>
    </row>
    <row r="286" spans="2:6" x14ac:dyDescent="0.2">
      <c r="B286" s="779"/>
      <c r="C286" s="779"/>
      <c r="D286" s="779"/>
      <c r="E286" s="779"/>
      <c r="F286" s="779"/>
    </row>
    <row r="287" spans="2:6" x14ac:dyDescent="0.2">
      <c r="B287" s="779"/>
      <c r="C287" s="779"/>
      <c r="D287" s="779"/>
      <c r="E287" s="779"/>
      <c r="F287" s="779"/>
    </row>
    <row r="288" spans="2:6" x14ac:dyDescent="0.2">
      <c r="B288" s="779"/>
      <c r="C288" s="779"/>
      <c r="D288" s="779"/>
      <c r="E288" s="779"/>
      <c r="F288" s="779"/>
    </row>
    <row r="289" spans="2:6" x14ac:dyDescent="0.2">
      <c r="B289" s="779"/>
      <c r="C289" s="779"/>
      <c r="D289" s="779"/>
      <c r="E289" s="779"/>
      <c r="F289" s="779"/>
    </row>
    <row r="290" spans="2:6" x14ac:dyDescent="0.2">
      <c r="B290" s="779"/>
      <c r="C290" s="779"/>
      <c r="D290" s="779"/>
      <c r="E290" s="779"/>
      <c r="F290" s="779"/>
    </row>
    <row r="291" spans="2:6" x14ac:dyDescent="0.2">
      <c r="B291" s="779"/>
      <c r="C291" s="779"/>
      <c r="D291" s="779"/>
      <c r="E291" s="779"/>
      <c r="F291" s="779"/>
    </row>
    <row r="292" spans="2:6" x14ac:dyDescent="0.2">
      <c r="B292" s="779"/>
      <c r="C292" s="779"/>
      <c r="D292" s="779"/>
      <c r="E292" s="779"/>
      <c r="F292" s="779"/>
    </row>
    <row r="293" spans="2:6" x14ac:dyDescent="0.2">
      <c r="B293" s="779"/>
      <c r="C293" s="779"/>
      <c r="D293" s="779"/>
      <c r="E293" s="779"/>
      <c r="F293" s="779"/>
    </row>
    <row r="294" spans="2:6" x14ac:dyDescent="0.2">
      <c r="B294" s="779"/>
      <c r="C294" s="779"/>
      <c r="D294" s="779"/>
      <c r="E294" s="779"/>
      <c r="F294" s="779"/>
    </row>
    <row r="295" spans="2:6" x14ac:dyDescent="0.2">
      <c r="B295" s="779"/>
      <c r="C295" s="779"/>
      <c r="D295" s="779"/>
      <c r="E295" s="779"/>
      <c r="F295" s="779"/>
    </row>
    <row r="296" spans="2:6" x14ac:dyDescent="0.2">
      <c r="B296" s="779"/>
      <c r="C296" s="779"/>
      <c r="D296" s="779"/>
      <c r="E296" s="779"/>
      <c r="F296" s="779"/>
    </row>
    <row r="297" spans="2:6" x14ac:dyDescent="0.2">
      <c r="B297" s="779"/>
      <c r="C297" s="779"/>
      <c r="D297" s="779"/>
      <c r="E297" s="779"/>
      <c r="F297" s="779"/>
    </row>
    <row r="298" spans="2:6" x14ac:dyDescent="0.2">
      <c r="B298" s="779"/>
      <c r="C298" s="779"/>
      <c r="D298" s="779"/>
      <c r="E298" s="779"/>
      <c r="F298" s="779"/>
    </row>
    <row r="299" spans="2:6" x14ac:dyDescent="0.2">
      <c r="B299" s="779"/>
      <c r="C299" s="779"/>
      <c r="D299" s="779"/>
      <c r="E299" s="779"/>
      <c r="F299" s="779"/>
    </row>
    <row r="300" spans="2:6" x14ac:dyDescent="0.2">
      <c r="B300" s="779"/>
      <c r="C300" s="779"/>
      <c r="D300" s="779"/>
      <c r="E300" s="779"/>
      <c r="F300" s="779"/>
    </row>
    <row r="301" spans="2:6" x14ac:dyDescent="0.2">
      <c r="B301" s="779"/>
      <c r="C301" s="779"/>
      <c r="D301" s="779"/>
      <c r="E301" s="779"/>
      <c r="F301" s="779"/>
    </row>
    <row r="302" spans="2:6" x14ac:dyDescent="0.2">
      <c r="B302" s="779"/>
      <c r="C302" s="779"/>
      <c r="D302" s="779"/>
      <c r="E302" s="779"/>
      <c r="F302" s="779"/>
    </row>
    <row r="303" spans="2:6" x14ac:dyDescent="0.2">
      <c r="B303" s="779"/>
      <c r="C303" s="779"/>
      <c r="D303" s="779"/>
      <c r="E303" s="779"/>
      <c r="F303" s="779"/>
    </row>
    <row r="304" spans="2:6" x14ac:dyDescent="0.2">
      <c r="B304" s="779"/>
      <c r="C304" s="779"/>
      <c r="D304" s="779"/>
      <c r="E304" s="779"/>
      <c r="F304" s="779"/>
    </row>
    <row r="305" spans="2:6" x14ac:dyDescent="0.2">
      <c r="B305" s="779"/>
      <c r="C305" s="779"/>
      <c r="D305" s="779"/>
      <c r="E305" s="779"/>
      <c r="F305" s="779"/>
    </row>
    <row r="306" spans="2:6" x14ac:dyDescent="0.2">
      <c r="B306" s="779"/>
      <c r="C306" s="779"/>
      <c r="D306" s="779"/>
      <c r="E306" s="779"/>
      <c r="F306" s="779"/>
    </row>
    <row r="307" spans="2:6" x14ac:dyDescent="0.2">
      <c r="B307" s="779"/>
      <c r="C307" s="779"/>
      <c r="D307" s="779"/>
      <c r="E307" s="779"/>
      <c r="F307" s="779"/>
    </row>
    <row r="308" spans="2:6" x14ac:dyDescent="0.2">
      <c r="B308" s="779"/>
      <c r="C308" s="779"/>
      <c r="D308" s="779"/>
      <c r="E308" s="779"/>
      <c r="F308" s="779"/>
    </row>
    <row r="309" spans="2:6" x14ac:dyDescent="0.2">
      <c r="B309" s="779"/>
      <c r="C309" s="779"/>
      <c r="D309" s="779"/>
      <c r="E309" s="779"/>
      <c r="F309" s="779"/>
    </row>
    <row r="310" spans="2:6" x14ac:dyDescent="0.2">
      <c r="B310" s="779"/>
      <c r="C310" s="779"/>
      <c r="D310" s="779"/>
      <c r="E310" s="779"/>
      <c r="F310" s="779"/>
    </row>
    <row r="311" spans="2:6" x14ac:dyDescent="0.2">
      <c r="B311" s="779"/>
      <c r="C311" s="779"/>
      <c r="D311" s="779"/>
      <c r="E311" s="779"/>
      <c r="F311" s="779"/>
    </row>
    <row r="312" spans="2:6" x14ac:dyDescent="0.2">
      <c r="B312" s="779"/>
      <c r="C312" s="779"/>
      <c r="D312" s="779"/>
      <c r="E312" s="779"/>
      <c r="F312" s="779"/>
    </row>
    <row r="313" spans="2:6" x14ac:dyDescent="0.2">
      <c r="B313" s="779"/>
      <c r="C313" s="779"/>
      <c r="D313" s="779"/>
      <c r="E313" s="779"/>
      <c r="F313" s="779"/>
    </row>
    <row r="314" spans="2:6" x14ac:dyDescent="0.2">
      <c r="B314" s="779"/>
      <c r="C314" s="779"/>
      <c r="D314" s="779"/>
      <c r="E314" s="779"/>
      <c r="F314" s="779"/>
    </row>
    <row r="315" spans="2:6" x14ac:dyDescent="0.2">
      <c r="B315" s="779"/>
      <c r="C315" s="779"/>
      <c r="D315" s="779"/>
      <c r="E315" s="779"/>
      <c r="F315" s="779"/>
    </row>
    <row r="316" spans="2:6" x14ac:dyDescent="0.2">
      <c r="B316" s="779"/>
      <c r="C316" s="779"/>
      <c r="D316" s="779"/>
      <c r="E316" s="779"/>
      <c r="F316" s="779"/>
    </row>
    <row r="317" spans="2:6" x14ac:dyDescent="0.2">
      <c r="B317" s="779"/>
      <c r="C317" s="779"/>
      <c r="D317" s="779"/>
      <c r="E317" s="779"/>
      <c r="F317" s="779"/>
    </row>
    <row r="318" spans="2:6" x14ac:dyDescent="0.2">
      <c r="B318" s="779"/>
      <c r="C318" s="779"/>
      <c r="D318" s="779"/>
      <c r="E318" s="779"/>
      <c r="F318" s="779"/>
    </row>
    <row r="319" spans="2:6" x14ac:dyDescent="0.2">
      <c r="B319" s="779"/>
      <c r="C319" s="779"/>
      <c r="D319" s="779"/>
      <c r="E319" s="779"/>
      <c r="F319" s="779"/>
    </row>
    <row r="320" spans="2:6" x14ac:dyDescent="0.2">
      <c r="B320" s="779"/>
      <c r="C320" s="779"/>
      <c r="D320" s="779"/>
      <c r="E320" s="779"/>
      <c r="F320" s="779"/>
    </row>
    <row r="321" spans="2:6" x14ac:dyDescent="0.2">
      <c r="B321" s="779"/>
      <c r="C321" s="779"/>
      <c r="D321" s="779"/>
      <c r="E321" s="779"/>
      <c r="F321" s="779"/>
    </row>
    <row r="322" spans="2:6" x14ac:dyDescent="0.2">
      <c r="B322" s="779"/>
      <c r="C322" s="779"/>
      <c r="D322" s="779"/>
      <c r="E322" s="779"/>
      <c r="F322" s="779"/>
    </row>
    <row r="323" spans="2:6" x14ac:dyDescent="0.2">
      <c r="B323" s="779"/>
      <c r="C323" s="779"/>
      <c r="D323" s="779"/>
      <c r="E323" s="779"/>
      <c r="F323" s="779"/>
    </row>
    <row r="324" spans="2:6" x14ac:dyDescent="0.2">
      <c r="B324" s="779"/>
      <c r="C324" s="779"/>
      <c r="D324" s="779"/>
      <c r="E324" s="779"/>
      <c r="F324" s="779"/>
    </row>
    <row r="325" spans="2:6" x14ac:dyDescent="0.2">
      <c r="B325" s="779"/>
      <c r="C325" s="779"/>
      <c r="D325" s="779"/>
      <c r="E325" s="779"/>
      <c r="F325" s="779"/>
    </row>
    <row r="326" spans="2:6" x14ac:dyDescent="0.2">
      <c r="B326" s="779"/>
      <c r="C326" s="779"/>
      <c r="D326" s="779"/>
      <c r="E326" s="779"/>
      <c r="F326" s="779"/>
    </row>
    <row r="327" spans="2:6" x14ac:dyDescent="0.2">
      <c r="B327" s="779"/>
      <c r="C327" s="779"/>
      <c r="D327" s="779"/>
      <c r="E327" s="779"/>
      <c r="F327" s="779"/>
    </row>
    <row r="328" spans="2:6" x14ac:dyDescent="0.2">
      <c r="B328" s="779"/>
      <c r="C328" s="779"/>
      <c r="D328" s="779"/>
      <c r="E328" s="779"/>
      <c r="F328" s="779"/>
    </row>
    <row r="329" spans="2:6" x14ac:dyDescent="0.2">
      <c r="B329" s="779"/>
      <c r="C329" s="779"/>
      <c r="D329" s="779"/>
      <c r="E329" s="779"/>
      <c r="F329" s="779"/>
    </row>
    <row r="330" spans="2:6" x14ac:dyDescent="0.2">
      <c r="B330" s="779"/>
      <c r="C330" s="779"/>
      <c r="D330" s="779"/>
      <c r="E330" s="779"/>
      <c r="F330" s="779"/>
    </row>
    <row r="331" spans="2:6" x14ac:dyDescent="0.2">
      <c r="B331" s="779"/>
      <c r="C331" s="779"/>
      <c r="D331" s="779"/>
      <c r="E331" s="779"/>
      <c r="F331" s="779"/>
    </row>
    <row r="332" spans="2:6" x14ac:dyDescent="0.2">
      <c r="B332" s="779"/>
      <c r="C332" s="779"/>
      <c r="D332" s="779"/>
      <c r="E332" s="779"/>
      <c r="F332" s="779"/>
    </row>
    <row r="333" spans="2:6" x14ac:dyDescent="0.2">
      <c r="B333" s="779"/>
      <c r="C333" s="779"/>
      <c r="D333" s="779"/>
      <c r="E333" s="779"/>
      <c r="F333" s="779"/>
    </row>
    <row r="334" spans="2:6" x14ac:dyDescent="0.2">
      <c r="B334" s="779"/>
      <c r="C334" s="779"/>
      <c r="D334" s="779"/>
      <c r="E334" s="779"/>
      <c r="F334" s="779"/>
    </row>
    <row r="335" spans="2:6" x14ac:dyDescent="0.2">
      <c r="B335" s="779"/>
      <c r="C335" s="779"/>
      <c r="D335" s="779"/>
      <c r="E335" s="779"/>
      <c r="F335" s="779"/>
    </row>
    <row r="336" spans="2:6" x14ac:dyDescent="0.2">
      <c r="B336" s="779"/>
      <c r="C336" s="779"/>
      <c r="D336" s="779"/>
      <c r="E336" s="779"/>
      <c r="F336" s="779"/>
    </row>
    <row r="337" spans="2:6" x14ac:dyDescent="0.2">
      <c r="B337" s="779"/>
      <c r="C337" s="779"/>
      <c r="D337" s="779"/>
      <c r="E337" s="779"/>
      <c r="F337" s="779"/>
    </row>
    <row r="338" spans="2:6" x14ac:dyDescent="0.2">
      <c r="B338" s="779"/>
      <c r="C338" s="779"/>
      <c r="D338" s="779"/>
      <c r="E338" s="779"/>
      <c r="F338" s="779"/>
    </row>
    <row r="339" spans="2:6" x14ac:dyDescent="0.2">
      <c r="B339" s="779"/>
      <c r="C339" s="779"/>
      <c r="D339" s="779"/>
      <c r="E339" s="779"/>
      <c r="F339" s="779"/>
    </row>
    <row r="340" spans="2:6" x14ac:dyDescent="0.2">
      <c r="B340" s="779"/>
      <c r="C340" s="779"/>
      <c r="D340" s="779"/>
      <c r="E340" s="779"/>
      <c r="F340" s="779"/>
    </row>
    <row r="341" spans="2:6" x14ac:dyDescent="0.2">
      <c r="B341" s="779"/>
      <c r="C341" s="779"/>
      <c r="D341" s="779"/>
      <c r="E341" s="779"/>
      <c r="F341" s="779"/>
    </row>
    <row r="342" spans="2:6" x14ac:dyDescent="0.2">
      <c r="B342" s="779"/>
      <c r="C342" s="779"/>
      <c r="D342" s="779"/>
      <c r="E342" s="779"/>
      <c r="F342" s="779"/>
    </row>
    <row r="343" spans="2:6" x14ac:dyDescent="0.2">
      <c r="B343" s="779"/>
      <c r="C343" s="779"/>
      <c r="D343" s="779"/>
      <c r="E343" s="779"/>
      <c r="F343" s="779"/>
    </row>
    <row r="344" spans="2:6" x14ac:dyDescent="0.2">
      <c r="B344" s="779"/>
      <c r="C344" s="779"/>
      <c r="D344" s="779"/>
      <c r="E344" s="779"/>
      <c r="F344" s="779"/>
    </row>
    <row r="345" spans="2:6" x14ac:dyDescent="0.2">
      <c r="B345" s="779"/>
      <c r="C345" s="779"/>
      <c r="D345" s="779"/>
      <c r="E345" s="779"/>
      <c r="F345" s="779"/>
    </row>
    <row r="346" spans="2:6" x14ac:dyDescent="0.2">
      <c r="B346" s="779"/>
      <c r="C346" s="779"/>
      <c r="D346" s="779"/>
      <c r="E346" s="779"/>
      <c r="F346" s="779"/>
    </row>
    <row r="347" spans="2:6" x14ac:dyDescent="0.2">
      <c r="B347" s="779"/>
      <c r="C347" s="779"/>
      <c r="D347" s="779"/>
      <c r="E347" s="779"/>
      <c r="F347" s="779"/>
    </row>
    <row r="348" spans="2:6" x14ac:dyDescent="0.2">
      <c r="B348" s="779"/>
      <c r="C348" s="779"/>
      <c r="D348" s="779"/>
      <c r="E348" s="779"/>
      <c r="F348" s="779"/>
    </row>
    <row r="349" spans="2:6" x14ac:dyDescent="0.2">
      <c r="B349" s="779"/>
      <c r="C349" s="779"/>
      <c r="D349" s="779"/>
      <c r="E349" s="779"/>
      <c r="F349" s="779"/>
    </row>
    <row r="350" spans="2:6" x14ac:dyDescent="0.2">
      <c r="B350" s="779"/>
      <c r="C350" s="779"/>
      <c r="D350" s="779"/>
      <c r="E350" s="779"/>
      <c r="F350" s="779"/>
    </row>
    <row r="351" spans="2:6" x14ac:dyDescent="0.2">
      <c r="B351" s="779"/>
      <c r="C351" s="779"/>
      <c r="D351" s="779"/>
      <c r="E351" s="779"/>
      <c r="F351" s="779"/>
    </row>
    <row r="352" spans="2:6" x14ac:dyDescent="0.2">
      <c r="B352" s="779"/>
      <c r="C352" s="779"/>
      <c r="D352" s="779"/>
      <c r="E352" s="779"/>
      <c r="F352" s="779"/>
    </row>
    <row r="353" spans="2:6" x14ac:dyDescent="0.2">
      <c r="B353" s="779"/>
      <c r="C353" s="779"/>
      <c r="D353" s="779"/>
      <c r="E353" s="779"/>
      <c r="F353" s="779"/>
    </row>
    <row r="354" spans="2:6" x14ac:dyDescent="0.2">
      <c r="B354" s="779"/>
      <c r="C354" s="779"/>
      <c r="D354" s="779"/>
      <c r="E354" s="779"/>
      <c r="F354" s="779"/>
    </row>
    <row r="355" spans="2:6" x14ac:dyDescent="0.2">
      <c r="B355" s="779"/>
      <c r="C355" s="779"/>
      <c r="D355" s="779"/>
      <c r="E355" s="779"/>
      <c r="F355" s="779"/>
    </row>
    <row r="356" spans="2:6" x14ac:dyDescent="0.2">
      <c r="B356" s="779"/>
      <c r="C356" s="779"/>
      <c r="D356" s="779"/>
      <c r="E356" s="779"/>
      <c r="F356" s="779"/>
    </row>
    <row r="357" spans="2:6" x14ac:dyDescent="0.2">
      <c r="B357" s="779"/>
      <c r="C357" s="779"/>
      <c r="D357" s="779"/>
      <c r="E357" s="779"/>
      <c r="F357" s="779"/>
    </row>
    <row r="358" spans="2:6" x14ac:dyDescent="0.2">
      <c r="B358" s="779"/>
      <c r="C358" s="779"/>
      <c r="D358" s="779"/>
      <c r="E358" s="779"/>
      <c r="F358" s="779"/>
    </row>
    <row r="359" spans="2:6" x14ac:dyDescent="0.2">
      <c r="B359" s="779"/>
      <c r="C359" s="779"/>
      <c r="D359" s="779"/>
      <c r="E359" s="779"/>
      <c r="F359" s="779"/>
    </row>
    <row r="360" spans="2:6" x14ac:dyDescent="0.2">
      <c r="B360" s="779"/>
      <c r="C360" s="779"/>
      <c r="D360" s="779"/>
      <c r="E360" s="779"/>
      <c r="F360" s="779"/>
    </row>
    <row r="361" spans="2:6" x14ac:dyDescent="0.2">
      <c r="B361" s="779"/>
      <c r="C361" s="779"/>
      <c r="D361" s="779"/>
      <c r="E361" s="779"/>
      <c r="F361" s="779"/>
    </row>
    <row r="362" spans="2:6" x14ac:dyDescent="0.2">
      <c r="B362" s="779"/>
      <c r="C362" s="779"/>
      <c r="D362" s="779"/>
      <c r="E362" s="779"/>
      <c r="F362" s="779"/>
    </row>
    <row r="363" spans="2:6" x14ac:dyDescent="0.2">
      <c r="B363" s="779"/>
      <c r="C363" s="779"/>
      <c r="D363" s="779"/>
      <c r="E363" s="779"/>
      <c r="F363" s="779"/>
    </row>
    <row r="364" spans="2:6" x14ac:dyDescent="0.2">
      <c r="B364" s="779"/>
      <c r="C364" s="779"/>
      <c r="D364" s="779"/>
      <c r="E364" s="779"/>
      <c r="F364" s="779"/>
    </row>
    <row r="365" spans="2:6" x14ac:dyDescent="0.2">
      <c r="B365" s="779"/>
      <c r="C365" s="779"/>
      <c r="D365" s="779"/>
      <c r="E365" s="779"/>
      <c r="F365" s="779"/>
    </row>
    <row r="366" spans="2:6" x14ac:dyDescent="0.2">
      <c r="B366" s="779"/>
      <c r="C366" s="779"/>
      <c r="D366" s="779"/>
      <c r="E366" s="779"/>
      <c r="F366" s="779"/>
    </row>
    <row r="367" spans="2:6" x14ac:dyDescent="0.2">
      <c r="B367" s="779"/>
      <c r="C367" s="779"/>
      <c r="D367" s="779"/>
      <c r="E367" s="779"/>
      <c r="F367" s="779"/>
    </row>
    <row r="368" spans="2:6" x14ac:dyDescent="0.2">
      <c r="B368" s="779"/>
      <c r="C368" s="779"/>
      <c r="D368" s="779"/>
      <c r="E368" s="779"/>
      <c r="F368" s="779"/>
    </row>
    <row r="369" spans="2:6" x14ac:dyDescent="0.2">
      <c r="B369" s="779"/>
      <c r="C369" s="779"/>
      <c r="D369" s="779"/>
      <c r="E369" s="779"/>
      <c r="F369" s="779"/>
    </row>
    <row r="370" spans="2:6" x14ac:dyDescent="0.2">
      <c r="B370" s="779"/>
      <c r="C370" s="779"/>
      <c r="D370" s="779"/>
      <c r="E370" s="779"/>
      <c r="F370" s="779"/>
    </row>
    <row r="371" spans="2:6" x14ac:dyDescent="0.2">
      <c r="B371" s="779"/>
      <c r="C371" s="779"/>
      <c r="D371" s="779"/>
      <c r="E371" s="779"/>
      <c r="F371" s="779"/>
    </row>
    <row r="372" spans="2:6" x14ac:dyDescent="0.2">
      <c r="B372" s="779"/>
      <c r="C372" s="779"/>
      <c r="D372" s="779"/>
      <c r="E372" s="779"/>
      <c r="F372" s="779"/>
    </row>
    <row r="373" spans="2:6" x14ac:dyDescent="0.2">
      <c r="B373" s="779"/>
      <c r="C373" s="779"/>
      <c r="D373" s="779"/>
      <c r="E373" s="779"/>
      <c r="F373" s="779"/>
    </row>
    <row r="374" spans="2:6" x14ac:dyDescent="0.2">
      <c r="B374" s="779"/>
      <c r="C374" s="779"/>
      <c r="D374" s="779"/>
      <c r="E374" s="779"/>
      <c r="F374" s="779"/>
    </row>
    <row r="375" spans="2:6" x14ac:dyDescent="0.2">
      <c r="B375" s="779"/>
      <c r="C375" s="779"/>
      <c r="D375" s="779"/>
      <c r="E375" s="779"/>
      <c r="F375" s="779"/>
    </row>
    <row r="376" spans="2:6" x14ac:dyDescent="0.2">
      <c r="B376" s="779"/>
      <c r="C376" s="779"/>
      <c r="D376" s="779"/>
      <c r="E376" s="779"/>
      <c r="F376" s="779"/>
    </row>
    <row r="377" spans="2:6" x14ac:dyDescent="0.2">
      <c r="B377" s="779"/>
      <c r="C377" s="779"/>
      <c r="D377" s="779"/>
      <c r="E377" s="779"/>
      <c r="F377" s="779"/>
    </row>
    <row r="378" spans="2:6" x14ac:dyDescent="0.2">
      <c r="B378" s="779"/>
      <c r="C378" s="779"/>
      <c r="D378" s="779"/>
      <c r="E378" s="779"/>
      <c r="F378" s="779"/>
    </row>
    <row r="379" spans="2:6" x14ac:dyDescent="0.2">
      <c r="B379" s="779"/>
      <c r="C379" s="779"/>
      <c r="D379" s="779"/>
      <c r="E379" s="779"/>
      <c r="F379" s="779"/>
    </row>
    <row r="380" spans="2:6" x14ac:dyDescent="0.2">
      <c r="B380" s="779"/>
      <c r="C380" s="779"/>
      <c r="D380" s="779"/>
      <c r="E380" s="779"/>
      <c r="F380" s="779"/>
    </row>
    <row r="381" spans="2:6" x14ac:dyDescent="0.2">
      <c r="B381" s="779"/>
      <c r="C381" s="779"/>
      <c r="D381" s="779"/>
      <c r="E381" s="779"/>
      <c r="F381" s="779"/>
    </row>
    <row r="382" spans="2:6" x14ac:dyDescent="0.2">
      <c r="B382" s="779"/>
      <c r="C382" s="779"/>
      <c r="D382" s="779"/>
      <c r="E382" s="779"/>
      <c r="F382" s="779"/>
    </row>
    <row r="383" spans="2:6" x14ac:dyDescent="0.2">
      <c r="B383" s="779"/>
      <c r="C383" s="779"/>
      <c r="D383" s="779"/>
      <c r="E383" s="779"/>
      <c r="F383" s="779"/>
    </row>
    <row r="384" spans="2:6" x14ac:dyDescent="0.2">
      <c r="B384" s="779"/>
      <c r="C384" s="779"/>
      <c r="D384" s="779"/>
      <c r="E384" s="779"/>
      <c r="F384" s="779"/>
    </row>
    <row r="385" spans="2:6" x14ac:dyDescent="0.2">
      <c r="B385" s="779"/>
      <c r="C385" s="779"/>
      <c r="D385" s="779"/>
      <c r="E385" s="779"/>
      <c r="F385" s="779"/>
    </row>
    <row r="386" spans="2:6" x14ac:dyDescent="0.2">
      <c r="B386" s="779"/>
      <c r="C386" s="779"/>
      <c r="D386" s="779"/>
      <c r="E386" s="779"/>
      <c r="F386" s="779"/>
    </row>
    <row r="387" spans="2:6" x14ac:dyDescent="0.2">
      <c r="B387" s="779"/>
      <c r="C387" s="779"/>
      <c r="D387" s="779"/>
      <c r="E387" s="779"/>
      <c r="F387" s="779"/>
    </row>
    <row r="388" spans="2:6" x14ac:dyDescent="0.2">
      <c r="B388" s="779"/>
      <c r="C388" s="779"/>
      <c r="D388" s="779"/>
      <c r="E388" s="779"/>
      <c r="F388" s="779"/>
    </row>
    <row r="389" spans="2:6" x14ac:dyDescent="0.2">
      <c r="B389" s="779"/>
      <c r="C389" s="779"/>
      <c r="D389" s="779"/>
      <c r="E389" s="779"/>
      <c r="F389" s="779"/>
    </row>
    <row r="390" spans="2:6" x14ac:dyDescent="0.2">
      <c r="B390" s="779"/>
      <c r="C390" s="779"/>
      <c r="D390" s="779"/>
      <c r="E390" s="779"/>
      <c r="F390" s="779"/>
    </row>
    <row r="391" spans="2:6" x14ac:dyDescent="0.2">
      <c r="B391" s="779"/>
      <c r="C391" s="779"/>
      <c r="D391" s="779"/>
      <c r="E391" s="779"/>
      <c r="F391" s="779"/>
    </row>
    <row r="392" spans="2:6" x14ac:dyDescent="0.2">
      <c r="B392" s="779"/>
      <c r="C392" s="779"/>
      <c r="D392" s="779"/>
      <c r="E392" s="779"/>
      <c r="F392" s="779"/>
    </row>
    <row r="393" spans="2:6" x14ac:dyDescent="0.2">
      <c r="B393" s="779"/>
      <c r="C393" s="779"/>
      <c r="D393" s="779"/>
      <c r="E393" s="779"/>
      <c r="F393" s="779"/>
    </row>
    <row r="394" spans="2:6" x14ac:dyDescent="0.2">
      <c r="B394" s="779"/>
      <c r="C394" s="779"/>
      <c r="D394" s="779"/>
      <c r="E394" s="779"/>
      <c r="F394" s="779"/>
    </row>
    <row r="395" spans="2:6" x14ac:dyDescent="0.2">
      <c r="B395" s="779"/>
      <c r="C395" s="779"/>
      <c r="D395" s="779"/>
      <c r="E395" s="779"/>
      <c r="F395" s="779"/>
    </row>
    <row r="396" spans="2:6" x14ac:dyDescent="0.2">
      <c r="B396" s="779"/>
      <c r="C396" s="779"/>
      <c r="D396" s="779"/>
      <c r="E396" s="779"/>
      <c r="F396" s="779"/>
    </row>
    <row r="397" spans="2:6" x14ac:dyDescent="0.2">
      <c r="B397" s="779"/>
      <c r="C397" s="779"/>
      <c r="D397" s="779"/>
      <c r="E397" s="779"/>
      <c r="F397" s="779"/>
    </row>
    <row r="398" spans="2:6" x14ac:dyDescent="0.2">
      <c r="B398" s="779"/>
      <c r="C398" s="779"/>
      <c r="D398" s="779"/>
      <c r="E398" s="779"/>
      <c r="F398" s="779"/>
    </row>
    <row r="399" spans="2:6" x14ac:dyDescent="0.2">
      <c r="B399" s="779"/>
      <c r="C399" s="779"/>
      <c r="D399" s="779"/>
      <c r="E399" s="779"/>
      <c r="F399" s="779"/>
    </row>
    <row r="400" spans="2:6" x14ac:dyDescent="0.2">
      <c r="B400" s="779"/>
      <c r="C400" s="779"/>
      <c r="D400" s="779"/>
      <c r="E400" s="779"/>
      <c r="F400" s="779"/>
    </row>
    <row r="401" spans="2:6" x14ac:dyDescent="0.2">
      <c r="B401" s="779"/>
      <c r="C401" s="779"/>
      <c r="D401" s="779"/>
      <c r="E401" s="779"/>
      <c r="F401" s="779"/>
    </row>
    <row r="402" spans="2:6" x14ac:dyDescent="0.2">
      <c r="B402" s="779"/>
      <c r="C402" s="779"/>
      <c r="D402" s="779"/>
      <c r="E402" s="779"/>
      <c r="F402" s="779"/>
    </row>
    <row r="403" spans="2:6" x14ac:dyDescent="0.2">
      <c r="B403" s="779"/>
      <c r="C403" s="779"/>
      <c r="D403" s="779"/>
      <c r="E403" s="779"/>
      <c r="F403" s="779"/>
    </row>
    <row r="404" spans="2:6" x14ac:dyDescent="0.2">
      <c r="B404" s="779"/>
      <c r="C404" s="779"/>
      <c r="D404" s="779"/>
      <c r="E404" s="779"/>
      <c r="F404" s="779"/>
    </row>
    <row r="405" spans="2:6" x14ac:dyDescent="0.2">
      <c r="B405" s="779"/>
      <c r="C405" s="779"/>
      <c r="D405" s="779"/>
      <c r="E405" s="779"/>
      <c r="F405" s="779"/>
    </row>
    <row r="406" spans="2:6" x14ac:dyDescent="0.2">
      <c r="B406" s="779"/>
      <c r="C406" s="779"/>
      <c r="D406" s="779"/>
      <c r="E406" s="779"/>
      <c r="F406" s="779"/>
    </row>
    <row r="407" spans="2:6" x14ac:dyDescent="0.2">
      <c r="B407" s="779"/>
      <c r="C407" s="779"/>
      <c r="D407" s="779"/>
      <c r="E407" s="779"/>
      <c r="F407" s="779"/>
    </row>
    <row r="408" spans="2:6" x14ac:dyDescent="0.2">
      <c r="B408" s="779"/>
      <c r="C408" s="779"/>
      <c r="D408" s="779"/>
      <c r="E408" s="779"/>
      <c r="F408" s="779"/>
    </row>
    <row r="409" spans="2:6" x14ac:dyDescent="0.2">
      <c r="B409" s="779"/>
      <c r="C409" s="779"/>
      <c r="D409" s="779"/>
      <c r="E409" s="779"/>
      <c r="F409" s="779"/>
    </row>
    <row r="410" spans="2:6" x14ac:dyDescent="0.2">
      <c r="B410" s="779"/>
      <c r="C410" s="779"/>
      <c r="D410" s="779"/>
      <c r="E410" s="779"/>
      <c r="F410" s="779"/>
    </row>
    <row r="411" spans="2:6" x14ac:dyDescent="0.2">
      <c r="B411" s="779"/>
      <c r="C411" s="779"/>
      <c r="D411" s="779"/>
      <c r="E411" s="779"/>
      <c r="F411" s="779"/>
    </row>
    <row r="412" spans="2:6" x14ac:dyDescent="0.2">
      <c r="B412" s="779"/>
      <c r="C412" s="779"/>
      <c r="D412" s="779"/>
      <c r="E412" s="779"/>
      <c r="F412" s="779"/>
    </row>
    <row r="413" spans="2:6" x14ac:dyDescent="0.2">
      <c r="B413" s="779"/>
      <c r="C413" s="779"/>
      <c r="D413" s="779"/>
      <c r="E413" s="779"/>
      <c r="F413" s="779"/>
    </row>
    <row r="414" spans="2:6" x14ac:dyDescent="0.2">
      <c r="B414" s="779"/>
      <c r="C414" s="779"/>
      <c r="D414" s="779"/>
      <c r="E414" s="779"/>
      <c r="F414" s="779"/>
    </row>
    <row r="415" spans="2:6" x14ac:dyDescent="0.2">
      <c r="B415" s="779"/>
      <c r="C415" s="779"/>
      <c r="D415" s="779"/>
      <c r="E415" s="779"/>
      <c r="F415" s="779"/>
    </row>
    <row r="416" spans="2:6" x14ac:dyDescent="0.2">
      <c r="B416" s="779"/>
      <c r="C416" s="779"/>
      <c r="D416" s="779"/>
      <c r="E416" s="779"/>
      <c r="F416" s="779"/>
    </row>
    <row r="417" spans="2:6" x14ac:dyDescent="0.2">
      <c r="B417" s="779"/>
      <c r="C417" s="779"/>
      <c r="D417" s="779"/>
      <c r="E417" s="779"/>
      <c r="F417" s="779"/>
    </row>
    <row r="418" spans="2:6" x14ac:dyDescent="0.2">
      <c r="B418" s="779"/>
      <c r="C418" s="779"/>
      <c r="D418" s="779"/>
      <c r="E418" s="779"/>
      <c r="F418" s="779"/>
    </row>
    <row r="419" spans="2:6" x14ac:dyDescent="0.2">
      <c r="B419" s="779"/>
      <c r="C419" s="779"/>
      <c r="D419" s="779"/>
      <c r="E419" s="779"/>
      <c r="F419" s="779"/>
    </row>
    <row r="420" spans="2:6" x14ac:dyDescent="0.2">
      <c r="B420" s="779"/>
      <c r="C420" s="779"/>
      <c r="D420" s="779"/>
      <c r="E420" s="779"/>
      <c r="F420" s="779"/>
    </row>
    <row r="421" spans="2:6" x14ac:dyDescent="0.2">
      <c r="B421" s="779"/>
      <c r="C421" s="779"/>
      <c r="D421" s="779"/>
      <c r="E421" s="779"/>
      <c r="F421" s="779"/>
    </row>
    <row r="422" spans="2:6" x14ac:dyDescent="0.2">
      <c r="B422" s="779"/>
      <c r="C422" s="779"/>
      <c r="D422" s="779"/>
      <c r="E422" s="779"/>
      <c r="F422" s="779"/>
    </row>
    <row r="423" spans="2:6" x14ac:dyDescent="0.2">
      <c r="B423" s="779"/>
      <c r="C423" s="779"/>
      <c r="D423" s="779"/>
      <c r="E423" s="779"/>
      <c r="F423" s="779"/>
    </row>
    <row r="424" spans="2:6" x14ac:dyDescent="0.2">
      <c r="B424" s="779"/>
      <c r="C424" s="779"/>
      <c r="D424" s="779"/>
      <c r="E424" s="779"/>
      <c r="F424" s="779"/>
    </row>
    <row r="425" spans="2:6" x14ac:dyDescent="0.2">
      <c r="B425" s="779"/>
      <c r="C425" s="779"/>
      <c r="D425" s="779"/>
      <c r="E425" s="779"/>
      <c r="F425" s="779"/>
    </row>
    <row r="426" spans="2:6" x14ac:dyDescent="0.2">
      <c r="B426" s="779"/>
      <c r="C426" s="779"/>
      <c r="D426" s="779"/>
      <c r="E426" s="779"/>
      <c r="F426" s="779"/>
    </row>
    <row r="427" spans="2:6" x14ac:dyDescent="0.2">
      <c r="B427" s="779"/>
      <c r="C427" s="779"/>
      <c r="D427" s="779"/>
      <c r="E427" s="779"/>
      <c r="F427" s="779"/>
    </row>
    <row r="428" spans="2:6" x14ac:dyDescent="0.2">
      <c r="B428" s="779"/>
      <c r="C428" s="779"/>
      <c r="D428" s="779"/>
      <c r="E428" s="779"/>
      <c r="F428" s="779"/>
    </row>
    <row r="429" spans="2:6" x14ac:dyDescent="0.2">
      <c r="B429" s="779"/>
      <c r="C429" s="779"/>
      <c r="D429" s="779"/>
      <c r="E429" s="779"/>
      <c r="F429" s="779"/>
    </row>
    <row r="430" spans="2:6" x14ac:dyDescent="0.2">
      <c r="B430" s="779"/>
      <c r="C430" s="779"/>
      <c r="D430" s="779"/>
      <c r="E430" s="779"/>
      <c r="F430" s="779"/>
    </row>
    <row r="431" spans="2:6" x14ac:dyDescent="0.2">
      <c r="B431" s="779"/>
      <c r="C431" s="779"/>
      <c r="D431" s="779"/>
      <c r="E431" s="779"/>
      <c r="F431" s="779"/>
    </row>
    <row r="432" spans="2:6" x14ac:dyDescent="0.2">
      <c r="B432" s="779"/>
      <c r="C432" s="779"/>
      <c r="D432" s="779"/>
      <c r="E432" s="779"/>
      <c r="F432" s="779"/>
    </row>
    <row r="433" spans="2:6" x14ac:dyDescent="0.2">
      <c r="B433" s="779"/>
      <c r="C433" s="779"/>
      <c r="D433" s="779"/>
      <c r="E433" s="779"/>
      <c r="F433" s="779"/>
    </row>
    <row r="434" spans="2:6" x14ac:dyDescent="0.2">
      <c r="B434" s="779"/>
      <c r="C434" s="779"/>
      <c r="D434" s="779"/>
      <c r="E434" s="779"/>
      <c r="F434" s="779"/>
    </row>
    <row r="435" spans="2:6" x14ac:dyDescent="0.2">
      <c r="B435" s="779"/>
      <c r="C435" s="779"/>
      <c r="D435" s="779"/>
      <c r="E435" s="779"/>
      <c r="F435" s="779"/>
    </row>
    <row r="436" spans="2:6" x14ac:dyDescent="0.2">
      <c r="B436" s="779"/>
      <c r="C436" s="779"/>
      <c r="D436" s="779"/>
      <c r="E436" s="779"/>
      <c r="F436" s="779"/>
    </row>
    <row r="437" spans="2:6" x14ac:dyDescent="0.2">
      <c r="B437" s="779"/>
      <c r="C437" s="779"/>
      <c r="D437" s="779"/>
      <c r="E437" s="779"/>
      <c r="F437" s="779"/>
    </row>
    <row r="438" spans="2:6" x14ac:dyDescent="0.2">
      <c r="B438" s="779"/>
      <c r="C438" s="779"/>
      <c r="D438" s="779"/>
      <c r="E438" s="779"/>
      <c r="F438" s="779"/>
    </row>
    <row r="439" spans="2:6" x14ac:dyDescent="0.2">
      <c r="B439" s="779"/>
      <c r="C439" s="779"/>
      <c r="D439" s="779"/>
      <c r="E439" s="779"/>
      <c r="F439" s="779"/>
    </row>
    <row r="440" spans="2:6" x14ac:dyDescent="0.2">
      <c r="B440" s="779"/>
      <c r="C440" s="779"/>
      <c r="D440" s="779"/>
      <c r="E440" s="779"/>
      <c r="F440" s="779"/>
    </row>
    <row r="441" spans="2:6" x14ac:dyDescent="0.2">
      <c r="B441" s="779"/>
      <c r="C441" s="779"/>
      <c r="D441" s="779"/>
      <c r="E441" s="779"/>
      <c r="F441" s="779"/>
    </row>
    <row r="442" spans="2:6" x14ac:dyDescent="0.2">
      <c r="B442" s="779"/>
      <c r="C442" s="779"/>
      <c r="D442" s="779"/>
      <c r="E442" s="779"/>
      <c r="F442" s="779"/>
    </row>
    <row r="443" spans="2:6" x14ac:dyDescent="0.2">
      <c r="B443" s="779"/>
      <c r="C443" s="779"/>
      <c r="D443" s="779"/>
      <c r="E443" s="779"/>
      <c r="F443" s="779"/>
    </row>
    <row r="444" spans="2:6" x14ac:dyDescent="0.2">
      <c r="B444" s="779"/>
      <c r="C444" s="779"/>
      <c r="D444" s="779"/>
      <c r="E444" s="779"/>
      <c r="F444" s="779"/>
    </row>
    <row r="445" spans="2:6" x14ac:dyDescent="0.2">
      <c r="B445" s="779"/>
      <c r="C445" s="779"/>
      <c r="D445" s="779"/>
      <c r="E445" s="779"/>
      <c r="F445" s="779"/>
    </row>
    <row r="446" spans="2:6" x14ac:dyDescent="0.2">
      <c r="B446" s="779"/>
      <c r="C446" s="779"/>
      <c r="D446" s="779"/>
      <c r="E446" s="779"/>
      <c r="F446" s="779"/>
    </row>
    <row r="447" spans="2:6" x14ac:dyDescent="0.2">
      <c r="B447" s="779"/>
      <c r="C447" s="779"/>
      <c r="D447" s="779"/>
      <c r="E447" s="779"/>
      <c r="F447" s="779"/>
    </row>
    <row r="448" spans="2:6" x14ac:dyDescent="0.2">
      <c r="B448" s="779"/>
      <c r="C448" s="779"/>
      <c r="D448" s="779"/>
      <c r="E448" s="779"/>
      <c r="F448" s="779"/>
    </row>
    <row r="449" spans="2:6" x14ac:dyDescent="0.2">
      <c r="B449" s="779"/>
      <c r="C449" s="779"/>
      <c r="D449" s="779"/>
      <c r="E449" s="779"/>
      <c r="F449" s="779"/>
    </row>
    <row r="450" spans="2:6" x14ac:dyDescent="0.2">
      <c r="B450" s="779"/>
      <c r="C450" s="779"/>
      <c r="D450" s="779"/>
      <c r="E450" s="779"/>
      <c r="F450" s="779"/>
    </row>
    <row r="451" spans="2:6" x14ac:dyDescent="0.2">
      <c r="B451" s="779"/>
      <c r="C451" s="779"/>
      <c r="D451" s="779"/>
      <c r="E451" s="779"/>
      <c r="F451" s="779"/>
    </row>
    <row r="452" spans="2:6" x14ac:dyDescent="0.2">
      <c r="B452" s="779"/>
      <c r="C452" s="779"/>
      <c r="D452" s="779"/>
      <c r="E452" s="779"/>
      <c r="F452" s="779"/>
    </row>
    <row r="453" spans="2:6" x14ac:dyDescent="0.2">
      <c r="B453" s="779"/>
      <c r="C453" s="779"/>
      <c r="D453" s="779"/>
      <c r="E453" s="779"/>
      <c r="F453" s="779"/>
    </row>
    <row r="454" spans="2:6" x14ac:dyDescent="0.2">
      <c r="B454" s="779"/>
      <c r="C454" s="779"/>
      <c r="D454" s="779"/>
      <c r="E454" s="779"/>
      <c r="F454" s="779"/>
    </row>
    <row r="455" spans="2:6" x14ac:dyDescent="0.2">
      <c r="B455" s="779"/>
      <c r="C455" s="779"/>
      <c r="D455" s="779"/>
      <c r="E455" s="779"/>
      <c r="F455" s="779"/>
    </row>
    <row r="456" spans="2:6" x14ac:dyDescent="0.2">
      <c r="B456" s="779"/>
      <c r="C456" s="779"/>
      <c r="D456" s="779"/>
      <c r="E456" s="779"/>
      <c r="F456" s="779"/>
    </row>
    <row r="457" spans="2:6" x14ac:dyDescent="0.2">
      <c r="B457" s="779"/>
      <c r="C457" s="779"/>
      <c r="D457" s="779"/>
      <c r="E457" s="779"/>
      <c r="F457" s="779"/>
    </row>
    <row r="458" spans="2:6" x14ac:dyDescent="0.2">
      <c r="B458" s="779"/>
      <c r="C458" s="779"/>
      <c r="D458" s="779"/>
      <c r="E458" s="779"/>
      <c r="F458" s="779"/>
    </row>
    <row r="459" spans="2:6" x14ac:dyDescent="0.2">
      <c r="B459" s="779"/>
      <c r="C459" s="779"/>
      <c r="D459" s="779"/>
      <c r="E459" s="779"/>
      <c r="F459" s="779"/>
    </row>
    <row r="460" spans="2:6" x14ac:dyDescent="0.2">
      <c r="B460" s="779"/>
      <c r="C460" s="779"/>
      <c r="D460" s="779"/>
      <c r="E460" s="779"/>
      <c r="F460" s="779"/>
    </row>
    <row r="461" spans="2:6" x14ac:dyDescent="0.2">
      <c r="B461" s="779"/>
      <c r="C461" s="779"/>
      <c r="D461" s="779"/>
      <c r="E461" s="779"/>
      <c r="F461" s="779"/>
    </row>
    <row r="462" spans="2:6" x14ac:dyDescent="0.2">
      <c r="B462" s="779"/>
      <c r="C462" s="779"/>
      <c r="D462" s="779"/>
      <c r="E462" s="779"/>
      <c r="F462" s="779"/>
    </row>
    <row r="463" spans="2:6" x14ac:dyDescent="0.2">
      <c r="B463" s="779"/>
      <c r="C463" s="779"/>
      <c r="D463" s="779"/>
      <c r="E463" s="779"/>
      <c r="F463" s="779"/>
    </row>
    <row r="464" spans="2:6" x14ac:dyDescent="0.2">
      <c r="B464" s="779"/>
      <c r="C464" s="779"/>
      <c r="D464" s="779"/>
      <c r="E464" s="779"/>
      <c r="F464" s="779"/>
    </row>
    <row r="465" spans="2:6" x14ac:dyDescent="0.2">
      <c r="B465" s="779"/>
      <c r="C465" s="779"/>
      <c r="D465" s="779"/>
      <c r="E465" s="779"/>
      <c r="F465" s="779"/>
    </row>
    <row r="466" spans="2:6" x14ac:dyDescent="0.2">
      <c r="B466" s="779"/>
      <c r="C466" s="779"/>
      <c r="D466" s="779"/>
      <c r="E466" s="779"/>
      <c r="F466" s="779"/>
    </row>
    <row r="467" spans="2:6" x14ac:dyDescent="0.2">
      <c r="B467" s="779"/>
      <c r="C467" s="779"/>
      <c r="D467" s="779"/>
      <c r="E467" s="779"/>
      <c r="F467" s="779"/>
    </row>
    <row r="468" spans="2:6" x14ac:dyDescent="0.2">
      <c r="B468" s="779"/>
      <c r="C468" s="779"/>
      <c r="D468" s="779"/>
      <c r="E468" s="779"/>
      <c r="F468" s="779"/>
    </row>
    <row r="469" spans="2:6" x14ac:dyDescent="0.2">
      <c r="B469" s="779"/>
      <c r="C469" s="779"/>
      <c r="D469" s="779"/>
      <c r="E469" s="779"/>
      <c r="F469" s="779"/>
    </row>
    <row r="470" spans="2:6" x14ac:dyDescent="0.2">
      <c r="B470" s="779"/>
      <c r="C470" s="779"/>
      <c r="D470" s="779"/>
      <c r="E470" s="779"/>
      <c r="F470" s="779"/>
    </row>
    <row r="471" spans="2:6" x14ac:dyDescent="0.2">
      <c r="B471" s="779"/>
      <c r="C471" s="779"/>
      <c r="D471" s="779"/>
      <c r="E471" s="779"/>
      <c r="F471" s="779"/>
    </row>
    <row r="472" spans="2:6" x14ac:dyDescent="0.2">
      <c r="B472" s="779"/>
      <c r="C472" s="779"/>
      <c r="D472" s="779"/>
      <c r="E472" s="779"/>
      <c r="F472" s="779"/>
    </row>
    <row r="473" spans="2:6" x14ac:dyDescent="0.2">
      <c r="B473" s="779"/>
      <c r="C473" s="779"/>
      <c r="D473" s="779"/>
      <c r="E473" s="779"/>
      <c r="F473" s="779"/>
    </row>
    <row r="474" spans="2:6" x14ac:dyDescent="0.2">
      <c r="B474" s="779"/>
      <c r="C474" s="779"/>
      <c r="D474" s="779"/>
      <c r="E474" s="779"/>
      <c r="F474" s="779"/>
    </row>
    <row r="475" spans="2:6" x14ac:dyDescent="0.2">
      <c r="B475" s="779"/>
      <c r="C475" s="779"/>
      <c r="D475" s="779"/>
      <c r="E475" s="779"/>
      <c r="F475" s="779"/>
    </row>
    <row r="476" spans="2:6" x14ac:dyDescent="0.2">
      <c r="B476" s="779"/>
      <c r="C476" s="779"/>
      <c r="D476" s="779"/>
      <c r="E476" s="779"/>
      <c r="F476" s="779"/>
    </row>
    <row r="477" spans="2:6" x14ac:dyDescent="0.2">
      <c r="B477" s="779"/>
      <c r="C477" s="779"/>
      <c r="D477" s="779"/>
      <c r="E477" s="779"/>
      <c r="F477" s="779"/>
    </row>
    <row r="478" spans="2:6" x14ac:dyDescent="0.2">
      <c r="B478" s="779"/>
      <c r="C478" s="779"/>
      <c r="D478" s="779"/>
      <c r="E478" s="779"/>
      <c r="F478" s="779"/>
    </row>
    <row r="479" spans="2:6" x14ac:dyDescent="0.2">
      <c r="B479" s="779"/>
      <c r="C479" s="779"/>
      <c r="D479" s="779"/>
      <c r="E479" s="779"/>
      <c r="F479" s="779"/>
    </row>
    <row r="480" spans="2:6" x14ac:dyDescent="0.2">
      <c r="B480" s="779"/>
      <c r="C480" s="779"/>
      <c r="D480" s="779"/>
      <c r="E480" s="779"/>
      <c r="F480" s="779"/>
    </row>
    <row r="481" spans="2:6" x14ac:dyDescent="0.2">
      <c r="B481" s="779"/>
      <c r="C481" s="779"/>
      <c r="D481" s="779"/>
      <c r="E481" s="779"/>
      <c r="F481" s="779"/>
    </row>
    <row r="482" spans="2:6" x14ac:dyDescent="0.2">
      <c r="B482" s="779"/>
      <c r="C482" s="779"/>
      <c r="D482" s="779"/>
      <c r="E482" s="779"/>
      <c r="F482" s="779"/>
    </row>
    <row r="483" spans="2:6" x14ac:dyDescent="0.2">
      <c r="B483" s="779"/>
      <c r="C483" s="779"/>
      <c r="D483" s="779"/>
      <c r="E483" s="779"/>
      <c r="F483" s="779"/>
    </row>
    <row r="484" spans="2:6" x14ac:dyDescent="0.2">
      <c r="B484" s="779"/>
      <c r="C484" s="779"/>
      <c r="D484" s="779"/>
      <c r="E484" s="779"/>
      <c r="F484" s="779"/>
    </row>
    <row r="485" spans="2:6" x14ac:dyDescent="0.2">
      <c r="B485" s="779"/>
      <c r="C485" s="779"/>
      <c r="D485" s="779"/>
      <c r="E485" s="779"/>
      <c r="F485" s="779"/>
    </row>
    <row r="486" spans="2:6" x14ac:dyDescent="0.2">
      <c r="B486" s="779"/>
      <c r="C486" s="779"/>
      <c r="D486" s="779"/>
      <c r="E486" s="779"/>
      <c r="F486" s="779"/>
    </row>
    <row r="487" spans="2:6" x14ac:dyDescent="0.2">
      <c r="B487" s="779"/>
      <c r="C487" s="779"/>
      <c r="D487" s="779"/>
      <c r="E487" s="779"/>
      <c r="F487" s="779"/>
    </row>
    <row r="488" spans="2:6" x14ac:dyDescent="0.2">
      <c r="B488" s="779"/>
      <c r="C488" s="779"/>
      <c r="D488" s="779"/>
      <c r="E488" s="779"/>
      <c r="F488" s="779"/>
    </row>
    <row r="489" spans="2:6" x14ac:dyDescent="0.2">
      <c r="B489" s="779"/>
      <c r="C489" s="779"/>
      <c r="D489" s="779"/>
      <c r="E489" s="779"/>
      <c r="F489" s="779"/>
    </row>
    <row r="490" spans="2:6" x14ac:dyDescent="0.2">
      <c r="B490" s="779"/>
      <c r="C490" s="779"/>
      <c r="D490" s="779"/>
      <c r="E490" s="779"/>
      <c r="F490" s="779"/>
    </row>
    <row r="491" spans="2:6" x14ac:dyDescent="0.2">
      <c r="B491" s="779"/>
      <c r="C491" s="779"/>
      <c r="D491" s="779"/>
      <c r="E491" s="779"/>
      <c r="F491" s="779"/>
    </row>
    <row r="492" spans="2:6" x14ac:dyDescent="0.2">
      <c r="B492" s="779"/>
      <c r="C492" s="779"/>
      <c r="D492" s="779"/>
      <c r="E492" s="779"/>
      <c r="F492" s="779"/>
    </row>
    <row r="493" spans="2:6" x14ac:dyDescent="0.2">
      <c r="B493" s="779"/>
      <c r="C493" s="779"/>
      <c r="D493" s="779"/>
      <c r="E493" s="779"/>
      <c r="F493" s="779"/>
    </row>
    <row r="494" spans="2:6" x14ac:dyDescent="0.2">
      <c r="B494" s="779"/>
      <c r="C494" s="779"/>
      <c r="D494" s="779"/>
      <c r="E494" s="779"/>
      <c r="F494" s="779"/>
    </row>
    <row r="495" spans="2:6" x14ac:dyDescent="0.2">
      <c r="B495" s="779"/>
      <c r="C495" s="779"/>
      <c r="D495" s="779"/>
      <c r="E495" s="779"/>
      <c r="F495" s="779"/>
    </row>
    <row r="496" spans="2:6" x14ac:dyDescent="0.2">
      <c r="B496" s="779"/>
      <c r="C496" s="779"/>
      <c r="D496" s="779"/>
      <c r="E496" s="779"/>
      <c r="F496" s="779"/>
    </row>
    <row r="497" spans="2:6" x14ac:dyDescent="0.2">
      <c r="B497" s="779"/>
      <c r="C497" s="779"/>
      <c r="D497" s="779"/>
      <c r="E497" s="779"/>
      <c r="F497" s="779"/>
    </row>
    <row r="498" spans="2:6" x14ac:dyDescent="0.2">
      <c r="B498" s="779"/>
      <c r="C498" s="779"/>
      <c r="D498" s="779"/>
      <c r="E498" s="779"/>
      <c r="F498" s="779"/>
    </row>
    <row r="499" spans="2:6" x14ac:dyDescent="0.2">
      <c r="B499" s="779"/>
      <c r="C499" s="779"/>
      <c r="D499" s="779"/>
      <c r="E499" s="779"/>
      <c r="F499" s="779"/>
    </row>
    <row r="500" spans="2:6" x14ac:dyDescent="0.2">
      <c r="B500" s="779"/>
      <c r="C500" s="779"/>
      <c r="D500" s="779"/>
      <c r="E500" s="779"/>
      <c r="F500" s="779"/>
    </row>
    <row r="501" spans="2:6" x14ac:dyDescent="0.2">
      <c r="B501" s="779"/>
      <c r="C501" s="779"/>
      <c r="D501" s="779"/>
      <c r="E501" s="779"/>
      <c r="F501" s="779"/>
    </row>
    <row r="502" spans="2:6" x14ac:dyDescent="0.2">
      <c r="B502" s="779"/>
      <c r="C502" s="779"/>
      <c r="D502" s="779"/>
      <c r="E502" s="779"/>
      <c r="F502" s="779"/>
    </row>
    <row r="503" spans="2:6" x14ac:dyDescent="0.2">
      <c r="B503" s="779"/>
      <c r="C503" s="779"/>
      <c r="D503" s="779"/>
      <c r="E503" s="779"/>
      <c r="F503" s="779"/>
    </row>
    <row r="504" spans="2:6" x14ac:dyDescent="0.2">
      <c r="B504" s="779"/>
      <c r="C504" s="779"/>
      <c r="D504" s="779"/>
      <c r="E504" s="779"/>
      <c r="F504" s="779"/>
    </row>
    <row r="505" spans="2:6" x14ac:dyDescent="0.2">
      <c r="B505" s="779"/>
      <c r="C505" s="779"/>
      <c r="D505" s="779"/>
      <c r="E505" s="779"/>
      <c r="F505" s="779"/>
    </row>
    <row r="506" spans="2:6" x14ac:dyDescent="0.2">
      <c r="B506" s="779"/>
      <c r="C506" s="779"/>
      <c r="D506" s="779"/>
      <c r="E506" s="779"/>
      <c r="F506" s="779"/>
    </row>
    <row r="507" spans="2:6" x14ac:dyDescent="0.2">
      <c r="B507" s="779"/>
      <c r="C507" s="779"/>
      <c r="D507" s="779"/>
      <c r="E507" s="779"/>
      <c r="F507" s="779"/>
    </row>
    <row r="508" spans="2:6" x14ac:dyDescent="0.2">
      <c r="B508" s="779"/>
      <c r="C508" s="779"/>
      <c r="D508" s="779"/>
      <c r="E508" s="779"/>
      <c r="F508" s="779"/>
    </row>
    <row r="509" spans="2:6" x14ac:dyDescent="0.2">
      <c r="B509" s="779"/>
      <c r="C509" s="779"/>
      <c r="D509" s="779"/>
      <c r="E509" s="779"/>
      <c r="F509" s="779"/>
    </row>
    <row r="510" spans="2:6" x14ac:dyDescent="0.2">
      <c r="B510" s="779"/>
      <c r="C510" s="779"/>
      <c r="D510" s="779"/>
      <c r="E510" s="779"/>
      <c r="F510" s="779"/>
    </row>
    <row r="511" spans="2:6" x14ac:dyDescent="0.2">
      <c r="B511" s="779"/>
      <c r="C511" s="779"/>
      <c r="D511" s="779"/>
      <c r="E511" s="779"/>
      <c r="F511" s="779"/>
    </row>
    <row r="512" spans="2:6" x14ac:dyDescent="0.2">
      <c r="B512" s="779"/>
      <c r="C512" s="779"/>
      <c r="D512" s="779"/>
      <c r="E512" s="779"/>
      <c r="F512" s="779"/>
    </row>
    <row r="513" spans="2:6" x14ac:dyDescent="0.2">
      <c r="B513" s="779"/>
      <c r="C513" s="779"/>
      <c r="D513" s="779"/>
      <c r="E513" s="779"/>
      <c r="F513" s="779"/>
    </row>
    <row r="514" spans="2:6" x14ac:dyDescent="0.2">
      <c r="B514" s="779"/>
      <c r="C514" s="779"/>
      <c r="D514" s="779"/>
      <c r="E514" s="779"/>
      <c r="F514" s="779"/>
    </row>
    <row r="515" spans="2:6" x14ac:dyDescent="0.2">
      <c r="B515" s="779"/>
      <c r="C515" s="779"/>
      <c r="D515" s="779"/>
      <c r="E515" s="779"/>
      <c r="F515" s="779"/>
    </row>
    <row r="516" spans="2:6" x14ac:dyDescent="0.2">
      <c r="B516" s="779"/>
      <c r="C516" s="779"/>
      <c r="D516" s="779"/>
      <c r="E516" s="779"/>
      <c r="F516" s="779"/>
    </row>
    <row r="517" spans="2:6" x14ac:dyDescent="0.2">
      <c r="B517" s="779"/>
      <c r="C517" s="779"/>
      <c r="D517" s="779"/>
      <c r="E517" s="779"/>
      <c r="F517" s="779"/>
    </row>
    <row r="518" spans="2:6" x14ac:dyDescent="0.2">
      <c r="B518" s="779"/>
      <c r="C518" s="779"/>
      <c r="D518" s="779"/>
      <c r="E518" s="779"/>
      <c r="F518" s="779"/>
    </row>
    <row r="519" spans="2:6" x14ac:dyDescent="0.2">
      <c r="B519" s="779"/>
      <c r="C519" s="779"/>
      <c r="D519" s="779"/>
      <c r="E519" s="779"/>
      <c r="F519" s="779"/>
    </row>
    <row r="520" spans="2:6" x14ac:dyDescent="0.2">
      <c r="B520" s="779"/>
      <c r="C520" s="779"/>
      <c r="D520" s="779"/>
      <c r="E520" s="779"/>
      <c r="F520" s="779"/>
    </row>
    <row r="521" spans="2:6" x14ac:dyDescent="0.2">
      <c r="B521" s="779"/>
      <c r="C521" s="779"/>
      <c r="D521" s="779"/>
      <c r="E521" s="779"/>
      <c r="F521" s="779"/>
    </row>
    <row r="522" spans="2:6" x14ac:dyDescent="0.2">
      <c r="B522" s="779"/>
      <c r="C522" s="779"/>
      <c r="D522" s="779"/>
      <c r="E522" s="779"/>
      <c r="F522" s="779"/>
    </row>
    <row r="523" spans="2:6" x14ac:dyDescent="0.2">
      <c r="B523" s="779"/>
      <c r="C523" s="779"/>
      <c r="D523" s="779"/>
      <c r="E523" s="779"/>
      <c r="F523" s="779"/>
    </row>
    <row r="524" spans="2:6" x14ac:dyDescent="0.2">
      <c r="B524" s="779"/>
      <c r="C524" s="779"/>
      <c r="D524" s="779"/>
      <c r="E524" s="779"/>
      <c r="F524" s="779"/>
    </row>
    <row r="525" spans="2:6" x14ac:dyDescent="0.2">
      <c r="B525" s="779"/>
      <c r="C525" s="779"/>
      <c r="D525" s="779"/>
      <c r="E525" s="779"/>
      <c r="F525" s="779"/>
    </row>
    <row r="526" spans="2:6" x14ac:dyDescent="0.2">
      <c r="B526" s="779"/>
      <c r="C526" s="779"/>
      <c r="D526" s="779"/>
      <c r="E526" s="779"/>
      <c r="F526" s="779"/>
    </row>
    <row r="527" spans="2:6" x14ac:dyDescent="0.2">
      <c r="B527" s="779"/>
      <c r="C527" s="779"/>
      <c r="D527" s="779"/>
      <c r="E527" s="779"/>
      <c r="F527" s="779"/>
    </row>
    <row r="528" spans="2:6" x14ac:dyDescent="0.2">
      <c r="B528" s="779"/>
      <c r="C528" s="779"/>
      <c r="D528" s="779"/>
      <c r="E528" s="779"/>
      <c r="F528" s="779"/>
    </row>
    <row r="529" spans="2:6" x14ac:dyDescent="0.2">
      <c r="B529" s="779"/>
      <c r="C529" s="779"/>
      <c r="D529" s="779"/>
      <c r="E529" s="779"/>
      <c r="F529" s="779"/>
    </row>
    <row r="530" spans="2:6" x14ac:dyDescent="0.2">
      <c r="B530" s="779"/>
      <c r="C530" s="779"/>
      <c r="D530" s="779"/>
      <c r="E530" s="779"/>
      <c r="F530" s="779"/>
    </row>
    <row r="531" spans="2:6" x14ac:dyDescent="0.2">
      <c r="B531" s="779"/>
      <c r="C531" s="779"/>
      <c r="D531" s="779"/>
      <c r="E531" s="779"/>
      <c r="F531" s="779"/>
    </row>
    <row r="532" spans="2:6" x14ac:dyDescent="0.2">
      <c r="B532" s="779"/>
      <c r="C532" s="779"/>
      <c r="D532" s="779"/>
      <c r="E532" s="779"/>
      <c r="F532" s="779"/>
    </row>
    <row r="533" spans="2:6" x14ac:dyDescent="0.2">
      <c r="B533" s="779"/>
      <c r="C533" s="779"/>
      <c r="D533" s="779"/>
      <c r="E533" s="779"/>
      <c r="F533" s="779"/>
    </row>
    <row r="534" spans="2:6" x14ac:dyDescent="0.2">
      <c r="B534" s="779"/>
      <c r="C534" s="779"/>
      <c r="D534" s="779"/>
      <c r="E534" s="779"/>
      <c r="F534" s="779"/>
    </row>
    <row r="535" spans="2:6" x14ac:dyDescent="0.2">
      <c r="B535" s="779"/>
      <c r="C535" s="779"/>
      <c r="D535" s="779"/>
      <c r="E535" s="779"/>
      <c r="F535" s="779"/>
    </row>
    <row r="536" spans="2:6" x14ac:dyDescent="0.2">
      <c r="B536" s="779"/>
      <c r="C536" s="779"/>
      <c r="D536" s="779"/>
      <c r="E536" s="779"/>
      <c r="F536" s="779"/>
    </row>
    <row r="537" spans="2:6" x14ac:dyDescent="0.2">
      <c r="B537" s="779"/>
      <c r="C537" s="779"/>
      <c r="D537" s="779"/>
      <c r="E537" s="779"/>
      <c r="F537" s="779"/>
    </row>
    <row r="538" spans="2:6" x14ac:dyDescent="0.2">
      <c r="B538" s="779"/>
      <c r="C538" s="779"/>
      <c r="D538" s="779"/>
      <c r="E538" s="779"/>
      <c r="F538" s="779"/>
    </row>
    <row r="539" spans="2:6" x14ac:dyDescent="0.2">
      <c r="B539" s="779"/>
      <c r="C539" s="779"/>
      <c r="D539" s="779"/>
      <c r="E539" s="779"/>
      <c r="F539" s="779"/>
    </row>
    <row r="540" spans="2:6" x14ac:dyDescent="0.2">
      <c r="B540" s="779"/>
      <c r="C540" s="779"/>
      <c r="D540" s="779"/>
      <c r="E540" s="779"/>
      <c r="F540" s="779"/>
    </row>
    <row r="541" spans="2:6" x14ac:dyDescent="0.2">
      <c r="B541" s="779"/>
      <c r="C541" s="779"/>
      <c r="D541" s="779"/>
      <c r="E541" s="779"/>
      <c r="F541" s="779"/>
    </row>
    <row r="542" spans="2:6" x14ac:dyDescent="0.2">
      <c r="B542" s="779"/>
      <c r="C542" s="779"/>
      <c r="D542" s="779"/>
      <c r="E542" s="779"/>
      <c r="F542" s="779"/>
    </row>
    <row r="543" spans="2:6" x14ac:dyDescent="0.2">
      <c r="B543" s="779"/>
      <c r="C543" s="779"/>
      <c r="D543" s="779"/>
      <c r="E543" s="779"/>
      <c r="F543" s="779"/>
    </row>
    <row r="544" spans="2:6" x14ac:dyDescent="0.2">
      <c r="B544" s="779"/>
      <c r="C544" s="779"/>
      <c r="D544" s="779"/>
      <c r="E544" s="779"/>
      <c r="F544" s="779"/>
    </row>
    <row r="545" spans="2:6" x14ac:dyDescent="0.2">
      <c r="B545" s="779"/>
      <c r="C545" s="779"/>
      <c r="D545" s="779"/>
      <c r="E545" s="779"/>
      <c r="F545" s="779"/>
    </row>
    <row r="546" spans="2:6" x14ac:dyDescent="0.2">
      <c r="B546" s="779"/>
      <c r="C546" s="779"/>
      <c r="D546" s="779"/>
      <c r="E546" s="779"/>
      <c r="F546" s="779"/>
    </row>
    <row r="547" spans="2:6" x14ac:dyDescent="0.2">
      <c r="B547" s="779"/>
      <c r="C547" s="779"/>
      <c r="D547" s="779"/>
      <c r="E547" s="779"/>
      <c r="F547" s="779"/>
    </row>
    <row r="548" spans="2:6" x14ac:dyDescent="0.2">
      <c r="B548" s="779"/>
      <c r="C548" s="779"/>
      <c r="D548" s="779"/>
      <c r="E548" s="779"/>
      <c r="F548" s="779"/>
    </row>
    <row r="549" spans="2:6" x14ac:dyDescent="0.2">
      <c r="B549" s="779"/>
      <c r="C549" s="779"/>
      <c r="D549" s="779"/>
      <c r="E549" s="779"/>
      <c r="F549" s="779"/>
    </row>
    <row r="550" spans="2:6" x14ac:dyDescent="0.2">
      <c r="B550" s="779"/>
      <c r="C550" s="779"/>
      <c r="D550" s="779"/>
      <c r="E550" s="779"/>
      <c r="F550" s="779"/>
    </row>
    <row r="551" spans="2:6" x14ac:dyDescent="0.2">
      <c r="B551" s="779"/>
      <c r="C551" s="779"/>
      <c r="D551" s="779"/>
      <c r="E551" s="779"/>
      <c r="F551" s="779"/>
    </row>
    <row r="552" spans="2:6" x14ac:dyDescent="0.2">
      <c r="B552" s="779"/>
      <c r="C552" s="779"/>
      <c r="D552" s="779"/>
      <c r="E552" s="779"/>
      <c r="F552" s="779"/>
    </row>
    <row r="553" spans="2:6" x14ac:dyDescent="0.2">
      <c r="B553" s="779"/>
      <c r="C553" s="779"/>
      <c r="D553" s="779"/>
      <c r="E553" s="779"/>
      <c r="F553" s="779"/>
    </row>
    <row r="554" spans="2:6" x14ac:dyDescent="0.2">
      <c r="B554" s="779"/>
      <c r="C554" s="779"/>
      <c r="D554" s="779"/>
      <c r="E554" s="779"/>
      <c r="F554" s="779"/>
    </row>
    <row r="555" spans="2:6" x14ac:dyDescent="0.2">
      <c r="B555" s="779"/>
      <c r="C555" s="779"/>
      <c r="D555" s="779"/>
      <c r="E555" s="779"/>
      <c r="F555" s="779"/>
    </row>
    <row r="556" spans="2:6" x14ac:dyDescent="0.2">
      <c r="B556" s="779"/>
      <c r="C556" s="779"/>
      <c r="D556" s="779"/>
      <c r="E556" s="779"/>
      <c r="F556" s="779"/>
    </row>
    <row r="557" spans="2:6" x14ac:dyDescent="0.2">
      <c r="B557" s="779"/>
      <c r="C557" s="779"/>
      <c r="D557" s="779"/>
      <c r="E557" s="779"/>
      <c r="F557" s="779"/>
    </row>
    <row r="558" spans="2:6" x14ac:dyDescent="0.2">
      <c r="B558" s="779"/>
      <c r="C558" s="779"/>
      <c r="D558" s="779"/>
      <c r="E558" s="779"/>
      <c r="F558" s="779"/>
    </row>
    <row r="559" spans="2:6" x14ac:dyDescent="0.2">
      <c r="B559" s="779"/>
      <c r="C559" s="779"/>
      <c r="D559" s="779"/>
      <c r="E559" s="779"/>
      <c r="F559" s="779"/>
    </row>
    <row r="560" spans="2:6" x14ac:dyDescent="0.2">
      <c r="B560" s="779"/>
      <c r="C560" s="779"/>
      <c r="D560" s="779"/>
      <c r="E560" s="779"/>
      <c r="F560" s="779"/>
    </row>
    <row r="561" spans="2:6" x14ac:dyDescent="0.2">
      <c r="B561" s="779"/>
      <c r="C561" s="779"/>
      <c r="D561" s="779"/>
      <c r="E561" s="779"/>
      <c r="F561" s="779"/>
    </row>
    <row r="562" spans="2:6" x14ac:dyDescent="0.2">
      <c r="B562" s="779"/>
      <c r="C562" s="779"/>
      <c r="D562" s="779"/>
      <c r="E562" s="779"/>
      <c r="F562" s="779"/>
    </row>
    <row r="563" spans="2:6" x14ac:dyDescent="0.2">
      <c r="B563" s="779"/>
      <c r="C563" s="779"/>
      <c r="D563" s="779"/>
      <c r="E563" s="779"/>
      <c r="F563" s="779"/>
    </row>
    <row r="564" spans="2:6" x14ac:dyDescent="0.2">
      <c r="B564" s="779"/>
      <c r="C564" s="779"/>
      <c r="D564" s="779"/>
      <c r="E564" s="779"/>
      <c r="F564" s="779"/>
    </row>
    <row r="565" spans="2:6" x14ac:dyDescent="0.2">
      <c r="B565" s="779"/>
      <c r="C565" s="779"/>
      <c r="D565" s="779"/>
      <c r="E565" s="779"/>
      <c r="F565" s="779"/>
    </row>
    <row r="566" spans="2:6" x14ac:dyDescent="0.2">
      <c r="B566" s="779"/>
      <c r="C566" s="779"/>
      <c r="D566" s="779"/>
      <c r="E566" s="779"/>
      <c r="F566" s="779"/>
    </row>
    <row r="567" spans="2:6" x14ac:dyDescent="0.2">
      <c r="B567" s="779"/>
      <c r="C567" s="779"/>
      <c r="D567" s="779"/>
      <c r="E567" s="779"/>
      <c r="F567" s="779"/>
    </row>
    <row r="568" spans="2:6" x14ac:dyDescent="0.2">
      <c r="B568" s="779"/>
      <c r="C568" s="779"/>
      <c r="D568" s="779"/>
      <c r="E568" s="779"/>
      <c r="F568" s="779"/>
    </row>
    <row r="569" spans="2:6" x14ac:dyDescent="0.2">
      <c r="B569" s="779"/>
      <c r="C569" s="779"/>
      <c r="D569" s="779"/>
      <c r="E569" s="779"/>
      <c r="F569" s="779"/>
    </row>
    <row r="570" spans="2:6" x14ac:dyDescent="0.2">
      <c r="B570" s="779"/>
      <c r="C570" s="779"/>
      <c r="D570" s="779"/>
      <c r="E570" s="779"/>
      <c r="F570" s="779"/>
    </row>
    <row r="571" spans="2:6" x14ac:dyDescent="0.2">
      <c r="B571" s="779"/>
      <c r="C571" s="779"/>
      <c r="D571" s="779"/>
      <c r="E571" s="779"/>
      <c r="F571" s="779"/>
    </row>
    <row r="572" spans="2:6" x14ac:dyDescent="0.2">
      <c r="B572" s="779"/>
      <c r="C572" s="779"/>
      <c r="D572" s="779"/>
      <c r="E572" s="779"/>
      <c r="F572" s="779"/>
    </row>
    <row r="573" spans="2:6" x14ac:dyDescent="0.2">
      <c r="B573" s="779"/>
      <c r="C573" s="779"/>
      <c r="D573" s="779"/>
      <c r="E573" s="779"/>
      <c r="F573" s="779"/>
    </row>
    <row r="574" spans="2:6" x14ac:dyDescent="0.2">
      <c r="B574" s="779"/>
      <c r="C574" s="779"/>
      <c r="D574" s="779"/>
      <c r="E574" s="779"/>
      <c r="F574" s="779"/>
    </row>
    <row r="575" spans="2:6" x14ac:dyDescent="0.2">
      <c r="B575" s="779"/>
      <c r="C575" s="779"/>
      <c r="D575" s="779"/>
      <c r="E575" s="779"/>
      <c r="F575" s="779"/>
    </row>
    <row r="576" spans="2:6" x14ac:dyDescent="0.2">
      <c r="B576" s="779"/>
      <c r="C576" s="779"/>
      <c r="D576" s="779"/>
      <c r="E576" s="779"/>
      <c r="F576" s="779"/>
    </row>
    <row r="577" spans="2:6" x14ac:dyDescent="0.2">
      <c r="B577" s="779"/>
      <c r="C577" s="779"/>
      <c r="D577" s="779"/>
      <c r="E577" s="779"/>
      <c r="F577" s="779"/>
    </row>
    <row r="578" spans="2:6" x14ac:dyDescent="0.2">
      <c r="B578" s="779"/>
      <c r="C578" s="779"/>
      <c r="D578" s="779"/>
      <c r="E578" s="779"/>
      <c r="F578" s="779"/>
    </row>
    <row r="579" spans="2:6" x14ac:dyDescent="0.2">
      <c r="B579" s="779"/>
      <c r="C579" s="779"/>
      <c r="D579" s="779"/>
      <c r="E579" s="779"/>
      <c r="F579" s="779"/>
    </row>
    <row r="580" spans="2:6" x14ac:dyDescent="0.2">
      <c r="B580" s="779"/>
      <c r="C580" s="779"/>
      <c r="D580" s="779"/>
      <c r="E580" s="779"/>
      <c r="F580" s="779"/>
    </row>
    <row r="581" spans="2:6" x14ac:dyDescent="0.2">
      <c r="B581" s="779"/>
      <c r="C581" s="779"/>
      <c r="D581" s="779"/>
      <c r="E581" s="779"/>
      <c r="F581" s="779"/>
    </row>
    <row r="582" spans="2:6" x14ac:dyDescent="0.2">
      <c r="B582" s="779"/>
      <c r="C582" s="779"/>
      <c r="D582" s="779"/>
      <c r="E582" s="779"/>
      <c r="F582" s="779"/>
    </row>
    <row r="583" spans="2:6" x14ac:dyDescent="0.2">
      <c r="B583" s="779"/>
      <c r="C583" s="779"/>
      <c r="D583" s="779"/>
      <c r="E583" s="779"/>
      <c r="F583" s="779"/>
    </row>
    <row r="584" spans="2:6" x14ac:dyDescent="0.2">
      <c r="B584" s="779"/>
      <c r="C584" s="779"/>
      <c r="D584" s="779"/>
      <c r="E584" s="779"/>
      <c r="F584" s="779"/>
    </row>
    <row r="585" spans="2:6" x14ac:dyDescent="0.2">
      <c r="B585" s="779"/>
      <c r="C585" s="779"/>
      <c r="D585" s="779"/>
      <c r="E585" s="779"/>
      <c r="F585" s="779"/>
    </row>
    <row r="586" spans="2:6" x14ac:dyDescent="0.2">
      <c r="B586" s="779"/>
      <c r="C586" s="779"/>
      <c r="D586" s="779"/>
      <c r="E586" s="779"/>
      <c r="F586" s="779"/>
    </row>
    <row r="587" spans="2:6" x14ac:dyDescent="0.2">
      <c r="B587" s="779"/>
      <c r="C587" s="779"/>
      <c r="D587" s="779"/>
      <c r="E587" s="779"/>
      <c r="F587" s="779"/>
    </row>
    <row r="588" spans="2:6" x14ac:dyDescent="0.2">
      <c r="B588" s="779"/>
      <c r="C588" s="779"/>
      <c r="D588" s="779"/>
      <c r="E588" s="779"/>
      <c r="F588" s="779"/>
    </row>
  </sheetData>
  <printOptions horizontalCentered="1"/>
  <pageMargins left="0" right="0" top="0.98425196850393704" bottom="0" header="0" footer="0"/>
  <pageSetup paperSize="9" scale="4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0" sqref="K40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5" x14ac:dyDescent="0.25"/>
  <cols>
    <col min="1" max="16384" width="9.140625" style="171"/>
  </cols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2:O24"/>
  <sheetViews>
    <sheetView zoomScaleNormal="100" workbookViewId="0">
      <selection activeCell="B2" sqref="B2:L20"/>
    </sheetView>
  </sheetViews>
  <sheetFormatPr defaultRowHeight="12.75" x14ac:dyDescent="0.2"/>
  <cols>
    <col min="1" max="1" width="8.140625" style="256" customWidth="1"/>
    <col min="2" max="2" width="18.5703125" style="256" customWidth="1"/>
    <col min="3" max="3" width="13.85546875" style="256" customWidth="1"/>
    <col min="4" max="4" width="15.140625" style="256" customWidth="1"/>
    <col min="5" max="5" width="12" style="256" customWidth="1"/>
    <col min="6" max="6" width="12.42578125" style="256" customWidth="1"/>
    <col min="7" max="7" width="11" style="256" customWidth="1"/>
    <col min="8" max="8" width="12.85546875" style="256" customWidth="1"/>
    <col min="9" max="9" width="13.28515625" style="256" customWidth="1"/>
    <col min="10" max="10" width="15.5703125" style="256" bestFit="1" customWidth="1"/>
    <col min="11" max="12" width="13.28515625" style="256" customWidth="1"/>
    <col min="13" max="13" width="13.85546875" style="256" bestFit="1" customWidth="1"/>
    <col min="14" max="256" width="9.140625" style="256"/>
    <col min="257" max="257" width="8.140625" style="256" customWidth="1"/>
    <col min="258" max="258" width="18.5703125" style="256" customWidth="1"/>
    <col min="259" max="259" width="13.85546875" style="256" customWidth="1"/>
    <col min="260" max="260" width="15.140625" style="256" customWidth="1"/>
    <col min="261" max="261" width="12" style="256" customWidth="1"/>
    <col min="262" max="262" width="12.42578125" style="256" customWidth="1"/>
    <col min="263" max="263" width="11" style="256" customWidth="1"/>
    <col min="264" max="264" width="12.85546875" style="256" customWidth="1"/>
    <col min="265" max="265" width="13.28515625" style="256" customWidth="1"/>
    <col min="266" max="266" width="15.5703125" style="256" bestFit="1" customWidth="1"/>
    <col min="267" max="268" width="13.28515625" style="256" customWidth="1"/>
    <col min="269" max="269" width="13.85546875" style="256" bestFit="1" customWidth="1"/>
    <col min="270" max="512" width="9.140625" style="256"/>
    <col min="513" max="513" width="8.140625" style="256" customWidth="1"/>
    <col min="514" max="514" width="18.5703125" style="256" customWidth="1"/>
    <col min="515" max="515" width="13.85546875" style="256" customWidth="1"/>
    <col min="516" max="516" width="15.140625" style="256" customWidth="1"/>
    <col min="517" max="517" width="12" style="256" customWidth="1"/>
    <col min="518" max="518" width="12.42578125" style="256" customWidth="1"/>
    <col min="519" max="519" width="11" style="256" customWidth="1"/>
    <col min="520" max="520" width="12.85546875" style="256" customWidth="1"/>
    <col min="521" max="521" width="13.28515625" style="256" customWidth="1"/>
    <col min="522" max="522" width="15.5703125" style="256" bestFit="1" customWidth="1"/>
    <col min="523" max="524" width="13.28515625" style="256" customWidth="1"/>
    <col min="525" max="525" width="13.85546875" style="256" bestFit="1" customWidth="1"/>
    <col min="526" max="768" width="9.140625" style="256"/>
    <col min="769" max="769" width="8.140625" style="256" customWidth="1"/>
    <col min="770" max="770" width="18.5703125" style="256" customWidth="1"/>
    <col min="771" max="771" width="13.85546875" style="256" customWidth="1"/>
    <col min="772" max="772" width="15.140625" style="256" customWidth="1"/>
    <col min="773" max="773" width="12" style="256" customWidth="1"/>
    <col min="774" max="774" width="12.42578125" style="256" customWidth="1"/>
    <col min="775" max="775" width="11" style="256" customWidth="1"/>
    <col min="776" max="776" width="12.85546875" style="256" customWidth="1"/>
    <col min="777" max="777" width="13.28515625" style="256" customWidth="1"/>
    <col min="778" max="778" width="15.5703125" style="256" bestFit="1" customWidth="1"/>
    <col min="779" max="780" width="13.28515625" style="256" customWidth="1"/>
    <col min="781" max="781" width="13.85546875" style="256" bestFit="1" customWidth="1"/>
    <col min="782" max="1024" width="9.140625" style="256"/>
    <col min="1025" max="1025" width="8.140625" style="256" customWidth="1"/>
    <col min="1026" max="1026" width="18.5703125" style="256" customWidth="1"/>
    <col min="1027" max="1027" width="13.85546875" style="256" customWidth="1"/>
    <col min="1028" max="1028" width="15.140625" style="256" customWidth="1"/>
    <col min="1029" max="1029" width="12" style="256" customWidth="1"/>
    <col min="1030" max="1030" width="12.42578125" style="256" customWidth="1"/>
    <col min="1031" max="1031" width="11" style="256" customWidth="1"/>
    <col min="1032" max="1032" width="12.85546875" style="256" customWidth="1"/>
    <col min="1033" max="1033" width="13.28515625" style="256" customWidth="1"/>
    <col min="1034" max="1034" width="15.5703125" style="256" bestFit="1" customWidth="1"/>
    <col min="1035" max="1036" width="13.28515625" style="256" customWidth="1"/>
    <col min="1037" max="1037" width="13.85546875" style="256" bestFit="1" customWidth="1"/>
    <col min="1038" max="1280" width="9.140625" style="256"/>
    <col min="1281" max="1281" width="8.140625" style="256" customWidth="1"/>
    <col min="1282" max="1282" width="18.5703125" style="256" customWidth="1"/>
    <col min="1283" max="1283" width="13.85546875" style="256" customWidth="1"/>
    <col min="1284" max="1284" width="15.140625" style="256" customWidth="1"/>
    <col min="1285" max="1285" width="12" style="256" customWidth="1"/>
    <col min="1286" max="1286" width="12.42578125" style="256" customWidth="1"/>
    <col min="1287" max="1287" width="11" style="256" customWidth="1"/>
    <col min="1288" max="1288" width="12.85546875" style="256" customWidth="1"/>
    <col min="1289" max="1289" width="13.28515625" style="256" customWidth="1"/>
    <col min="1290" max="1290" width="15.5703125" style="256" bestFit="1" customWidth="1"/>
    <col min="1291" max="1292" width="13.28515625" style="256" customWidth="1"/>
    <col min="1293" max="1293" width="13.85546875" style="256" bestFit="1" customWidth="1"/>
    <col min="1294" max="1536" width="9.140625" style="256"/>
    <col min="1537" max="1537" width="8.140625" style="256" customWidth="1"/>
    <col min="1538" max="1538" width="18.5703125" style="256" customWidth="1"/>
    <col min="1539" max="1539" width="13.85546875" style="256" customWidth="1"/>
    <col min="1540" max="1540" width="15.140625" style="256" customWidth="1"/>
    <col min="1541" max="1541" width="12" style="256" customWidth="1"/>
    <col min="1542" max="1542" width="12.42578125" style="256" customWidth="1"/>
    <col min="1543" max="1543" width="11" style="256" customWidth="1"/>
    <col min="1544" max="1544" width="12.85546875" style="256" customWidth="1"/>
    <col min="1545" max="1545" width="13.28515625" style="256" customWidth="1"/>
    <col min="1546" max="1546" width="15.5703125" style="256" bestFit="1" customWidth="1"/>
    <col min="1547" max="1548" width="13.28515625" style="256" customWidth="1"/>
    <col min="1549" max="1549" width="13.85546875" style="256" bestFit="1" customWidth="1"/>
    <col min="1550" max="1792" width="9.140625" style="256"/>
    <col min="1793" max="1793" width="8.140625" style="256" customWidth="1"/>
    <col min="1794" max="1794" width="18.5703125" style="256" customWidth="1"/>
    <col min="1795" max="1795" width="13.85546875" style="256" customWidth="1"/>
    <col min="1796" max="1796" width="15.140625" style="256" customWidth="1"/>
    <col min="1797" max="1797" width="12" style="256" customWidth="1"/>
    <col min="1798" max="1798" width="12.42578125" style="256" customWidth="1"/>
    <col min="1799" max="1799" width="11" style="256" customWidth="1"/>
    <col min="1800" max="1800" width="12.85546875" style="256" customWidth="1"/>
    <col min="1801" max="1801" width="13.28515625" style="256" customWidth="1"/>
    <col min="1802" max="1802" width="15.5703125" style="256" bestFit="1" customWidth="1"/>
    <col min="1803" max="1804" width="13.28515625" style="256" customWidth="1"/>
    <col min="1805" max="1805" width="13.85546875" style="256" bestFit="1" customWidth="1"/>
    <col min="1806" max="2048" width="9.140625" style="256"/>
    <col min="2049" max="2049" width="8.140625" style="256" customWidth="1"/>
    <col min="2050" max="2050" width="18.5703125" style="256" customWidth="1"/>
    <col min="2051" max="2051" width="13.85546875" style="256" customWidth="1"/>
    <col min="2052" max="2052" width="15.140625" style="256" customWidth="1"/>
    <col min="2053" max="2053" width="12" style="256" customWidth="1"/>
    <col min="2054" max="2054" width="12.42578125" style="256" customWidth="1"/>
    <col min="2055" max="2055" width="11" style="256" customWidth="1"/>
    <col min="2056" max="2056" width="12.85546875" style="256" customWidth="1"/>
    <col min="2057" max="2057" width="13.28515625" style="256" customWidth="1"/>
    <col min="2058" max="2058" width="15.5703125" style="256" bestFit="1" customWidth="1"/>
    <col min="2059" max="2060" width="13.28515625" style="256" customWidth="1"/>
    <col min="2061" max="2061" width="13.85546875" style="256" bestFit="1" customWidth="1"/>
    <col min="2062" max="2304" width="9.140625" style="256"/>
    <col min="2305" max="2305" width="8.140625" style="256" customWidth="1"/>
    <col min="2306" max="2306" width="18.5703125" style="256" customWidth="1"/>
    <col min="2307" max="2307" width="13.85546875" style="256" customWidth="1"/>
    <col min="2308" max="2308" width="15.140625" style="256" customWidth="1"/>
    <col min="2309" max="2309" width="12" style="256" customWidth="1"/>
    <col min="2310" max="2310" width="12.42578125" style="256" customWidth="1"/>
    <col min="2311" max="2311" width="11" style="256" customWidth="1"/>
    <col min="2312" max="2312" width="12.85546875" style="256" customWidth="1"/>
    <col min="2313" max="2313" width="13.28515625" style="256" customWidth="1"/>
    <col min="2314" max="2314" width="15.5703125" style="256" bestFit="1" customWidth="1"/>
    <col min="2315" max="2316" width="13.28515625" style="256" customWidth="1"/>
    <col min="2317" max="2317" width="13.85546875" style="256" bestFit="1" customWidth="1"/>
    <col min="2318" max="2560" width="9.140625" style="256"/>
    <col min="2561" max="2561" width="8.140625" style="256" customWidth="1"/>
    <col min="2562" max="2562" width="18.5703125" style="256" customWidth="1"/>
    <col min="2563" max="2563" width="13.85546875" style="256" customWidth="1"/>
    <col min="2564" max="2564" width="15.140625" style="256" customWidth="1"/>
    <col min="2565" max="2565" width="12" style="256" customWidth="1"/>
    <col min="2566" max="2566" width="12.42578125" style="256" customWidth="1"/>
    <col min="2567" max="2567" width="11" style="256" customWidth="1"/>
    <col min="2568" max="2568" width="12.85546875" style="256" customWidth="1"/>
    <col min="2569" max="2569" width="13.28515625" style="256" customWidth="1"/>
    <col min="2570" max="2570" width="15.5703125" style="256" bestFit="1" customWidth="1"/>
    <col min="2571" max="2572" width="13.28515625" style="256" customWidth="1"/>
    <col min="2573" max="2573" width="13.85546875" style="256" bestFit="1" customWidth="1"/>
    <col min="2574" max="2816" width="9.140625" style="256"/>
    <col min="2817" max="2817" width="8.140625" style="256" customWidth="1"/>
    <col min="2818" max="2818" width="18.5703125" style="256" customWidth="1"/>
    <col min="2819" max="2819" width="13.85546875" style="256" customWidth="1"/>
    <col min="2820" max="2820" width="15.140625" style="256" customWidth="1"/>
    <col min="2821" max="2821" width="12" style="256" customWidth="1"/>
    <col min="2822" max="2822" width="12.42578125" style="256" customWidth="1"/>
    <col min="2823" max="2823" width="11" style="256" customWidth="1"/>
    <col min="2824" max="2824" width="12.85546875" style="256" customWidth="1"/>
    <col min="2825" max="2825" width="13.28515625" style="256" customWidth="1"/>
    <col min="2826" max="2826" width="15.5703125" style="256" bestFit="1" customWidth="1"/>
    <col min="2827" max="2828" width="13.28515625" style="256" customWidth="1"/>
    <col min="2829" max="2829" width="13.85546875" style="256" bestFit="1" customWidth="1"/>
    <col min="2830" max="3072" width="9.140625" style="256"/>
    <col min="3073" max="3073" width="8.140625" style="256" customWidth="1"/>
    <col min="3074" max="3074" width="18.5703125" style="256" customWidth="1"/>
    <col min="3075" max="3075" width="13.85546875" style="256" customWidth="1"/>
    <col min="3076" max="3076" width="15.140625" style="256" customWidth="1"/>
    <col min="3077" max="3077" width="12" style="256" customWidth="1"/>
    <col min="3078" max="3078" width="12.42578125" style="256" customWidth="1"/>
    <col min="3079" max="3079" width="11" style="256" customWidth="1"/>
    <col min="3080" max="3080" width="12.85546875" style="256" customWidth="1"/>
    <col min="3081" max="3081" width="13.28515625" style="256" customWidth="1"/>
    <col min="3082" max="3082" width="15.5703125" style="256" bestFit="1" customWidth="1"/>
    <col min="3083" max="3084" width="13.28515625" style="256" customWidth="1"/>
    <col min="3085" max="3085" width="13.85546875" style="256" bestFit="1" customWidth="1"/>
    <col min="3086" max="3328" width="9.140625" style="256"/>
    <col min="3329" max="3329" width="8.140625" style="256" customWidth="1"/>
    <col min="3330" max="3330" width="18.5703125" style="256" customWidth="1"/>
    <col min="3331" max="3331" width="13.85546875" style="256" customWidth="1"/>
    <col min="3332" max="3332" width="15.140625" style="256" customWidth="1"/>
    <col min="3333" max="3333" width="12" style="256" customWidth="1"/>
    <col min="3334" max="3334" width="12.42578125" style="256" customWidth="1"/>
    <col min="3335" max="3335" width="11" style="256" customWidth="1"/>
    <col min="3336" max="3336" width="12.85546875" style="256" customWidth="1"/>
    <col min="3337" max="3337" width="13.28515625" style="256" customWidth="1"/>
    <col min="3338" max="3338" width="15.5703125" style="256" bestFit="1" customWidth="1"/>
    <col min="3339" max="3340" width="13.28515625" style="256" customWidth="1"/>
    <col min="3341" max="3341" width="13.85546875" style="256" bestFit="1" customWidth="1"/>
    <col min="3342" max="3584" width="9.140625" style="256"/>
    <col min="3585" max="3585" width="8.140625" style="256" customWidth="1"/>
    <col min="3586" max="3586" width="18.5703125" style="256" customWidth="1"/>
    <col min="3587" max="3587" width="13.85546875" style="256" customWidth="1"/>
    <col min="3588" max="3588" width="15.140625" style="256" customWidth="1"/>
    <col min="3589" max="3589" width="12" style="256" customWidth="1"/>
    <col min="3590" max="3590" width="12.42578125" style="256" customWidth="1"/>
    <col min="3591" max="3591" width="11" style="256" customWidth="1"/>
    <col min="3592" max="3592" width="12.85546875" style="256" customWidth="1"/>
    <col min="3593" max="3593" width="13.28515625" style="256" customWidth="1"/>
    <col min="3594" max="3594" width="15.5703125" style="256" bestFit="1" customWidth="1"/>
    <col min="3595" max="3596" width="13.28515625" style="256" customWidth="1"/>
    <col min="3597" max="3597" width="13.85546875" style="256" bestFit="1" customWidth="1"/>
    <col min="3598" max="3840" width="9.140625" style="256"/>
    <col min="3841" max="3841" width="8.140625" style="256" customWidth="1"/>
    <col min="3842" max="3842" width="18.5703125" style="256" customWidth="1"/>
    <col min="3843" max="3843" width="13.85546875" style="256" customWidth="1"/>
    <col min="3844" max="3844" width="15.140625" style="256" customWidth="1"/>
    <col min="3845" max="3845" width="12" style="256" customWidth="1"/>
    <col min="3846" max="3846" width="12.42578125" style="256" customWidth="1"/>
    <col min="3847" max="3847" width="11" style="256" customWidth="1"/>
    <col min="3848" max="3848" width="12.85546875" style="256" customWidth="1"/>
    <col min="3849" max="3849" width="13.28515625" style="256" customWidth="1"/>
    <col min="3850" max="3850" width="15.5703125" style="256" bestFit="1" customWidth="1"/>
    <col min="3851" max="3852" width="13.28515625" style="256" customWidth="1"/>
    <col min="3853" max="3853" width="13.85546875" style="256" bestFit="1" customWidth="1"/>
    <col min="3854" max="4096" width="9.140625" style="256"/>
    <col min="4097" max="4097" width="8.140625" style="256" customWidth="1"/>
    <col min="4098" max="4098" width="18.5703125" style="256" customWidth="1"/>
    <col min="4099" max="4099" width="13.85546875" style="256" customWidth="1"/>
    <col min="4100" max="4100" width="15.140625" style="256" customWidth="1"/>
    <col min="4101" max="4101" width="12" style="256" customWidth="1"/>
    <col min="4102" max="4102" width="12.42578125" style="256" customWidth="1"/>
    <col min="4103" max="4103" width="11" style="256" customWidth="1"/>
    <col min="4104" max="4104" width="12.85546875" style="256" customWidth="1"/>
    <col min="4105" max="4105" width="13.28515625" style="256" customWidth="1"/>
    <col min="4106" max="4106" width="15.5703125" style="256" bestFit="1" customWidth="1"/>
    <col min="4107" max="4108" width="13.28515625" style="256" customWidth="1"/>
    <col min="4109" max="4109" width="13.85546875" style="256" bestFit="1" customWidth="1"/>
    <col min="4110" max="4352" width="9.140625" style="256"/>
    <col min="4353" max="4353" width="8.140625" style="256" customWidth="1"/>
    <col min="4354" max="4354" width="18.5703125" style="256" customWidth="1"/>
    <col min="4355" max="4355" width="13.85546875" style="256" customWidth="1"/>
    <col min="4356" max="4356" width="15.140625" style="256" customWidth="1"/>
    <col min="4357" max="4357" width="12" style="256" customWidth="1"/>
    <col min="4358" max="4358" width="12.42578125" style="256" customWidth="1"/>
    <col min="4359" max="4359" width="11" style="256" customWidth="1"/>
    <col min="4360" max="4360" width="12.85546875" style="256" customWidth="1"/>
    <col min="4361" max="4361" width="13.28515625" style="256" customWidth="1"/>
    <col min="4362" max="4362" width="15.5703125" style="256" bestFit="1" customWidth="1"/>
    <col min="4363" max="4364" width="13.28515625" style="256" customWidth="1"/>
    <col min="4365" max="4365" width="13.85546875" style="256" bestFit="1" customWidth="1"/>
    <col min="4366" max="4608" width="9.140625" style="256"/>
    <col min="4609" max="4609" width="8.140625" style="256" customWidth="1"/>
    <col min="4610" max="4610" width="18.5703125" style="256" customWidth="1"/>
    <col min="4611" max="4611" width="13.85546875" style="256" customWidth="1"/>
    <col min="4612" max="4612" width="15.140625" style="256" customWidth="1"/>
    <col min="4613" max="4613" width="12" style="256" customWidth="1"/>
    <col min="4614" max="4614" width="12.42578125" style="256" customWidth="1"/>
    <col min="4615" max="4615" width="11" style="256" customWidth="1"/>
    <col min="4616" max="4616" width="12.85546875" style="256" customWidth="1"/>
    <col min="4617" max="4617" width="13.28515625" style="256" customWidth="1"/>
    <col min="4618" max="4618" width="15.5703125" style="256" bestFit="1" customWidth="1"/>
    <col min="4619" max="4620" width="13.28515625" style="256" customWidth="1"/>
    <col min="4621" max="4621" width="13.85546875" style="256" bestFit="1" customWidth="1"/>
    <col min="4622" max="4864" width="9.140625" style="256"/>
    <col min="4865" max="4865" width="8.140625" style="256" customWidth="1"/>
    <col min="4866" max="4866" width="18.5703125" style="256" customWidth="1"/>
    <col min="4867" max="4867" width="13.85546875" style="256" customWidth="1"/>
    <col min="4868" max="4868" width="15.140625" style="256" customWidth="1"/>
    <col min="4869" max="4869" width="12" style="256" customWidth="1"/>
    <col min="4870" max="4870" width="12.42578125" style="256" customWidth="1"/>
    <col min="4871" max="4871" width="11" style="256" customWidth="1"/>
    <col min="4872" max="4872" width="12.85546875" style="256" customWidth="1"/>
    <col min="4873" max="4873" width="13.28515625" style="256" customWidth="1"/>
    <col min="4874" max="4874" width="15.5703125" style="256" bestFit="1" customWidth="1"/>
    <col min="4875" max="4876" width="13.28515625" style="256" customWidth="1"/>
    <col min="4877" max="4877" width="13.85546875" style="256" bestFit="1" customWidth="1"/>
    <col min="4878" max="5120" width="9.140625" style="256"/>
    <col min="5121" max="5121" width="8.140625" style="256" customWidth="1"/>
    <col min="5122" max="5122" width="18.5703125" style="256" customWidth="1"/>
    <col min="5123" max="5123" width="13.85546875" style="256" customWidth="1"/>
    <col min="5124" max="5124" width="15.140625" style="256" customWidth="1"/>
    <col min="5125" max="5125" width="12" style="256" customWidth="1"/>
    <col min="5126" max="5126" width="12.42578125" style="256" customWidth="1"/>
    <col min="5127" max="5127" width="11" style="256" customWidth="1"/>
    <col min="5128" max="5128" width="12.85546875" style="256" customWidth="1"/>
    <col min="5129" max="5129" width="13.28515625" style="256" customWidth="1"/>
    <col min="5130" max="5130" width="15.5703125" style="256" bestFit="1" customWidth="1"/>
    <col min="5131" max="5132" width="13.28515625" style="256" customWidth="1"/>
    <col min="5133" max="5133" width="13.85546875" style="256" bestFit="1" customWidth="1"/>
    <col min="5134" max="5376" width="9.140625" style="256"/>
    <col min="5377" max="5377" width="8.140625" style="256" customWidth="1"/>
    <col min="5378" max="5378" width="18.5703125" style="256" customWidth="1"/>
    <col min="5379" max="5379" width="13.85546875" style="256" customWidth="1"/>
    <col min="5380" max="5380" width="15.140625" style="256" customWidth="1"/>
    <col min="5381" max="5381" width="12" style="256" customWidth="1"/>
    <col min="5382" max="5382" width="12.42578125" style="256" customWidth="1"/>
    <col min="5383" max="5383" width="11" style="256" customWidth="1"/>
    <col min="5384" max="5384" width="12.85546875" style="256" customWidth="1"/>
    <col min="5385" max="5385" width="13.28515625" style="256" customWidth="1"/>
    <col min="5386" max="5386" width="15.5703125" style="256" bestFit="1" customWidth="1"/>
    <col min="5387" max="5388" width="13.28515625" style="256" customWidth="1"/>
    <col min="5389" max="5389" width="13.85546875" style="256" bestFit="1" customWidth="1"/>
    <col min="5390" max="5632" width="9.140625" style="256"/>
    <col min="5633" max="5633" width="8.140625" style="256" customWidth="1"/>
    <col min="5634" max="5634" width="18.5703125" style="256" customWidth="1"/>
    <col min="5635" max="5635" width="13.85546875" style="256" customWidth="1"/>
    <col min="5636" max="5636" width="15.140625" style="256" customWidth="1"/>
    <col min="5637" max="5637" width="12" style="256" customWidth="1"/>
    <col min="5638" max="5638" width="12.42578125" style="256" customWidth="1"/>
    <col min="5639" max="5639" width="11" style="256" customWidth="1"/>
    <col min="5640" max="5640" width="12.85546875" style="256" customWidth="1"/>
    <col min="5641" max="5641" width="13.28515625" style="256" customWidth="1"/>
    <col min="5642" max="5642" width="15.5703125" style="256" bestFit="1" customWidth="1"/>
    <col min="5643" max="5644" width="13.28515625" style="256" customWidth="1"/>
    <col min="5645" max="5645" width="13.85546875" style="256" bestFit="1" customWidth="1"/>
    <col min="5646" max="5888" width="9.140625" style="256"/>
    <col min="5889" max="5889" width="8.140625" style="256" customWidth="1"/>
    <col min="5890" max="5890" width="18.5703125" style="256" customWidth="1"/>
    <col min="5891" max="5891" width="13.85546875" style="256" customWidth="1"/>
    <col min="5892" max="5892" width="15.140625" style="256" customWidth="1"/>
    <col min="5893" max="5893" width="12" style="256" customWidth="1"/>
    <col min="5894" max="5894" width="12.42578125" style="256" customWidth="1"/>
    <col min="5895" max="5895" width="11" style="256" customWidth="1"/>
    <col min="5896" max="5896" width="12.85546875" style="256" customWidth="1"/>
    <col min="5897" max="5897" width="13.28515625" style="256" customWidth="1"/>
    <col min="5898" max="5898" width="15.5703125" style="256" bestFit="1" customWidth="1"/>
    <col min="5899" max="5900" width="13.28515625" style="256" customWidth="1"/>
    <col min="5901" max="5901" width="13.85546875" style="256" bestFit="1" customWidth="1"/>
    <col min="5902" max="6144" width="9.140625" style="256"/>
    <col min="6145" max="6145" width="8.140625" style="256" customWidth="1"/>
    <col min="6146" max="6146" width="18.5703125" style="256" customWidth="1"/>
    <col min="6147" max="6147" width="13.85546875" style="256" customWidth="1"/>
    <col min="6148" max="6148" width="15.140625" style="256" customWidth="1"/>
    <col min="6149" max="6149" width="12" style="256" customWidth="1"/>
    <col min="6150" max="6150" width="12.42578125" style="256" customWidth="1"/>
    <col min="6151" max="6151" width="11" style="256" customWidth="1"/>
    <col min="6152" max="6152" width="12.85546875" style="256" customWidth="1"/>
    <col min="6153" max="6153" width="13.28515625" style="256" customWidth="1"/>
    <col min="6154" max="6154" width="15.5703125" style="256" bestFit="1" customWidth="1"/>
    <col min="6155" max="6156" width="13.28515625" style="256" customWidth="1"/>
    <col min="6157" max="6157" width="13.85546875" style="256" bestFit="1" customWidth="1"/>
    <col min="6158" max="6400" width="9.140625" style="256"/>
    <col min="6401" max="6401" width="8.140625" style="256" customWidth="1"/>
    <col min="6402" max="6402" width="18.5703125" style="256" customWidth="1"/>
    <col min="6403" max="6403" width="13.85546875" style="256" customWidth="1"/>
    <col min="6404" max="6404" width="15.140625" style="256" customWidth="1"/>
    <col min="6405" max="6405" width="12" style="256" customWidth="1"/>
    <col min="6406" max="6406" width="12.42578125" style="256" customWidth="1"/>
    <col min="6407" max="6407" width="11" style="256" customWidth="1"/>
    <col min="6408" max="6408" width="12.85546875" style="256" customWidth="1"/>
    <col min="6409" max="6409" width="13.28515625" style="256" customWidth="1"/>
    <col min="6410" max="6410" width="15.5703125" style="256" bestFit="1" customWidth="1"/>
    <col min="6411" max="6412" width="13.28515625" style="256" customWidth="1"/>
    <col min="6413" max="6413" width="13.85546875" style="256" bestFit="1" customWidth="1"/>
    <col min="6414" max="6656" width="9.140625" style="256"/>
    <col min="6657" max="6657" width="8.140625" style="256" customWidth="1"/>
    <col min="6658" max="6658" width="18.5703125" style="256" customWidth="1"/>
    <col min="6659" max="6659" width="13.85546875" style="256" customWidth="1"/>
    <col min="6660" max="6660" width="15.140625" style="256" customWidth="1"/>
    <col min="6661" max="6661" width="12" style="256" customWidth="1"/>
    <col min="6662" max="6662" width="12.42578125" style="256" customWidth="1"/>
    <col min="6663" max="6663" width="11" style="256" customWidth="1"/>
    <col min="6664" max="6664" width="12.85546875" style="256" customWidth="1"/>
    <col min="6665" max="6665" width="13.28515625" style="256" customWidth="1"/>
    <col min="6666" max="6666" width="15.5703125" style="256" bestFit="1" customWidth="1"/>
    <col min="6667" max="6668" width="13.28515625" style="256" customWidth="1"/>
    <col min="6669" max="6669" width="13.85546875" style="256" bestFit="1" customWidth="1"/>
    <col min="6670" max="6912" width="9.140625" style="256"/>
    <col min="6913" max="6913" width="8.140625" style="256" customWidth="1"/>
    <col min="6914" max="6914" width="18.5703125" style="256" customWidth="1"/>
    <col min="6915" max="6915" width="13.85546875" style="256" customWidth="1"/>
    <col min="6916" max="6916" width="15.140625" style="256" customWidth="1"/>
    <col min="6917" max="6917" width="12" style="256" customWidth="1"/>
    <col min="6918" max="6918" width="12.42578125" style="256" customWidth="1"/>
    <col min="6919" max="6919" width="11" style="256" customWidth="1"/>
    <col min="6920" max="6920" width="12.85546875" style="256" customWidth="1"/>
    <col min="6921" max="6921" width="13.28515625" style="256" customWidth="1"/>
    <col min="6922" max="6922" width="15.5703125" style="256" bestFit="1" customWidth="1"/>
    <col min="6923" max="6924" width="13.28515625" style="256" customWidth="1"/>
    <col min="6925" max="6925" width="13.85546875" style="256" bestFit="1" customWidth="1"/>
    <col min="6926" max="7168" width="9.140625" style="256"/>
    <col min="7169" max="7169" width="8.140625" style="256" customWidth="1"/>
    <col min="7170" max="7170" width="18.5703125" style="256" customWidth="1"/>
    <col min="7171" max="7171" width="13.85546875" style="256" customWidth="1"/>
    <col min="7172" max="7172" width="15.140625" style="256" customWidth="1"/>
    <col min="7173" max="7173" width="12" style="256" customWidth="1"/>
    <col min="7174" max="7174" width="12.42578125" style="256" customWidth="1"/>
    <col min="7175" max="7175" width="11" style="256" customWidth="1"/>
    <col min="7176" max="7176" width="12.85546875" style="256" customWidth="1"/>
    <col min="7177" max="7177" width="13.28515625" style="256" customWidth="1"/>
    <col min="7178" max="7178" width="15.5703125" style="256" bestFit="1" customWidth="1"/>
    <col min="7179" max="7180" width="13.28515625" style="256" customWidth="1"/>
    <col min="7181" max="7181" width="13.85546875" style="256" bestFit="1" customWidth="1"/>
    <col min="7182" max="7424" width="9.140625" style="256"/>
    <col min="7425" max="7425" width="8.140625" style="256" customWidth="1"/>
    <col min="7426" max="7426" width="18.5703125" style="256" customWidth="1"/>
    <col min="7427" max="7427" width="13.85546875" style="256" customWidth="1"/>
    <col min="7428" max="7428" width="15.140625" style="256" customWidth="1"/>
    <col min="7429" max="7429" width="12" style="256" customWidth="1"/>
    <col min="7430" max="7430" width="12.42578125" style="256" customWidth="1"/>
    <col min="7431" max="7431" width="11" style="256" customWidth="1"/>
    <col min="7432" max="7432" width="12.85546875" style="256" customWidth="1"/>
    <col min="7433" max="7433" width="13.28515625" style="256" customWidth="1"/>
    <col min="7434" max="7434" width="15.5703125" style="256" bestFit="1" customWidth="1"/>
    <col min="7435" max="7436" width="13.28515625" style="256" customWidth="1"/>
    <col min="7437" max="7437" width="13.85546875" style="256" bestFit="1" customWidth="1"/>
    <col min="7438" max="7680" width="9.140625" style="256"/>
    <col min="7681" max="7681" width="8.140625" style="256" customWidth="1"/>
    <col min="7682" max="7682" width="18.5703125" style="256" customWidth="1"/>
    <col min="7683" max="7683" width="13.85546875" style="256" customWidth="1"/>
    <col min="7684" max="7684" width="15.140625" style="256" customWidth="1"/>
    <col min="7685" max="7685" width="12" style="256" customWidth="1"/>
    <col min="7686" max="7686" width="12.42578125" style="256" customWidth="1"/>
    <col min="7687" max="7687" width="11" style="256" customWidth="1"/>
    <col min="7688" max="7688" width="12.85546875" style="256" customWidth="1"/>
    <col min="7689" max="7689" width="13.28515625" style="256" customWidth="1"/>
    <col min="7690" max="7690" width="15.5703125" style="256" bestFit="1" customWidth="1"/>
    <col min="7691" max="7692" width="13.28515625" style="256" customWidth="1"/>
    <col min="7693" max="7693" width="13.85546875" style="256" bestFit="1" customWidth="1"/>
    <col min="7694" max="7936" width="9.140625" style="256"/>
    <col min="7937" max="7937" width="8.140625" style="256" customWidth="1"/>
    <col min="7938" max="7938" width="18.5703125" style="256" customWidth="1"/>
    <col min="7939" max="7939" width="13.85546875" style="256" customWidth="1"/>
    <col min="7940" max="7940" width="15.140625" style="256" customWidth="1"/>
    <col min="7941" max="7941" width="12" style="256" customWidth="1"/>
    <col min="7942" max="7942" width="12.42578125" style="256" customWidth="1"/>
    <col min="7943" max="7943" width="11" style="256" customWidth="1"/>
    <col min="7944" max="7944" width="12.85546875" style="256" customWidth="1"/>
    <col min="7945" max="7945" width="13.28515625" style="256" customWidth="1"/>
    <col min="7946" max="7946" width="15.5703125" style="256" bestFit="1" customWidth="1"/>
    <col min="7947" max="7948" width="13.28515625" style="256" customWidth="1"/>
    <col min="7949" max="7949" width="13.85546875" style="256" bestFit="1" customWidth="1"/>
    <col min="7950" max="8192" width="9.140625" style="256"/>
    <col min="8193" max="8193" width="8.140625" style="256" customWidth="1"/>
    <col min="8194" max="8194" width="18.5703125" style="256" customWidth="1"/>
    <col min="8195" max="8195" width="13.85546875" style="256" customWidth="1"/>
    <col min="8196" max="8196" width="15.140625" style="256" customWidth="1"/>
    <col min="8197" max="8197" width="12" style="256" customWidth="1"/>
    <col min="8198" max="8198" width="12.42578125" style="256" customWidth="1"/>
    <col min="8199" max="8199" width="11" style="256" customWidth="1"/>
    <col min="8200" max="8200" width="12.85546875" style="256" customWidth="1"/>
    <col min="8201" max="8201" width="13.28515625" style="256" customWidth="1"/>
    <col min="8202" max="8202" width="15.5703125" style="256" bestFit="1" customWidth="1"/>
    <col min="8203" max="8204" width="13.28515625" style="256" customWidth="1"/>
    <col min="8205" max="8205" width="13.85546875" style="256" bestFit="1" customWidth="1"/>
    <col min="8206" max="8448" width="9.140625" style="256"/>
    <col min="8449" max="8449" width="8.140625" style="256" customWidth="1"/>
    <col min="8450" max="8450" width="18.5703125" style="256" customWidth="1"/>
    <col min="8451" max="8451" width="13.85546875" style="256" customWidth="1"/>
    <col min="8452" max="8452" width="15.140625" style="256" customWidth="1"/>
    <col min="8453" max="8453" width="12" style="256" customWidth="1"/>
    <col min="8454" max="8454" width="12.42578125" style="256" customWidth="1"/>
    <col min="8455" max="8455" width="11" style="256" customWidth="1"/>
    <col min="8456" max="8456" width="12.85546875" style="256" customWidth="1"/>
    <col min="8457" max="8457" width="13.28515625" style="256" customWidth="1"/>
    <col min="8458" max="8458" width="15.5703125" style="256" bestFit="1" customWidth="1"/>
    <col min="8459" max="8460" width="13.28515625" style="256" customWidth="1"/>
    <col min="8461" max="8461" width="13.85546875" style="256" bestFit="1" customWidth="1"/>
    <col min="8462" max="8704" width="9.140625" style="256"/>
    <col min="8705" max="8705" width="8.140625" style="256" customWidth="1"/>
    <col min="8706" max="8706" width="18.5703125" style="256" customWidth="1"/>
    <col min="8707" max="8707" width="13.85546875" style="256" customWidth="1"/>
    <col min="8708" max="8708" width="15.140625" style="256" customWidth="1"/>
    <col min="8709" max="8709" width="12" style="256" customWidth="1"/>
    <col min="8710" max="8710" width="12.42578125" style="256" customWidth="1"/>
    <col min="8711" max="8711" width="11" style="256" customWidth="1"/>
    <col min="8712" max="8712" width="12.85546875" style="256" customWidth="1"/>
    <col min="8713" max="8713" width="13.28515625" style="256" customWidth="1"/>
    <col min="8714" max="8714" width="15.5703125" style="256" bestFit="1" customWidth="1"/>
    <col min="8715" max="8716" width="13.28515625" style="256" customWidth="1"/>
    <col min="8717" max="8717" width="13.85546875" style="256" bestFit="1" customWidth="1"/>
    <col min="8718" max="8960" width="9.140625" style="256"/>
    <col min="8961" max="8961" width="8.140625" style="256" customWidth="1"/>
    <col min="8962" max="8962" width="18.5703125" style="256" customWidth="1"/>
    <col min="8963" max="8963" width="13.85546875" style="256" customWidth="1"/>
    <col min="8964" max="8964" width="15.140625" style="256" customWidth="1"/>
    <col min="8965" max="8965" width="12" style="256" customWidth="1"/>
    <col min="8966" max="8966" width="12.42578125" style="256" customWidth="1"/>
    <col min="8967" max="8967" width="11" style="256" customWidth="1"/>
    <col min="8968" max="8968" width="12.85546875" style="256" customWidth="1"/>
    <col min="8969" max="8969" width="13.28515625" style="256" customWidth="1"/>
    <col min="8970" max="8970" width="15.5703125" style="256" bestFit="1" customWidth="1"/>
    <col min="8971" max="8972" width="13.28515625" style="256" customWidth="1"/>
    <col min="8973" max="8973" width="13.85546875" style="256" bestFit="1" customWidth="1"/>
    <col min="8974" max="9216" width="9.140625" style="256"/>
    <col min="9217" max="9217" width="8.140625" style="256" customWidth="1"/>
    <col min="9218" max="9218" width="18.5703125" style="256" customWidth="1"/>
    <col min="9219" max="9219" width="13.85546875" style="256" customWidth="1"/>
    <col min="9220" max="9220" width="15.140625" style="256" customWidth="1"/>
    <col min="9221" max="9221" width="12" style="256" customWidth="1"/>
    <col min="9222" max="9222" width="12.42578125" style="256" customWidth="1"/>
    <col min="9223" max="9223" width="11" style="256" customWidth="1"/>
    <col min="9224" max="9224" width="12.85546875" style="256" customWidth="1"/>
    <col min="9225" max="9225" width="13.28515625" style="256" customWidth="1"/>
    <col min="9226" max="9226" width="15.5703125" style="256" bestFit="1" customWidth="1"/>
    <col min="9227" max="9228" width="13.28515625" style="256" customWidth="1"/>
    <col min="9229" max="9229" width="13.85546875" style="256" bestFit="1" customWidth="1"/>
    <col min="9230" max="9472" width="9.140625" style="256"/>
    <col min="9473" max="9473" width="8.140625" style="256" customWidth="1"/>
    <col min="9474" max="9474" width="18.5703125" style="256" customWidth="1"/>
    <col min="9475" max="9475" width="13.85546875" style="256" customWidth="1"/>
    <col min="9476" max="9476" width="15.140625" style="256" customWidth="1"/>
    <col min="9477" max="9477" width="12" style="256" customWidth="1"/>
    <col min="9478" max="9478" width="12.42578125" style="256" customWidth="1"/>
    <col min="9479" max="9479" width="11" style="256" customWidth="1"/>
    <col min="9480" max="9480" width="12.85546875" style="256" customWidth="1"/>
    <col min="9481" max="9481" width="13.28515625" style="256" customWidth="1"/>
    <col min="9482" max="9482" width="15.5703125" style="256" bestFit="1" customWidth="1"/>
    <col min="9483" max="9484" width="13.28515625" style="256" customWidth="1"/>
    <col min="9485" max="9485" width="13.85546875" style="256" bestFit="1" customWidth="1"/>
    <col min="9486" max="9728" width="9.140625" style="256"/>
    <col min="9729" max="9729" width="8.140625" style="256" customWidth="1"/>
    <col min="9730" max="9730" width="18.5703125" style="256" customWidth="1"/>
    <col min="9731" max="9731" width="13.85546875" style="256" customWidth="1"/>
    <col min="9732" max="9732" width="15.140625" style="256" customWidth="1"/>
    <col min="9733" max="9733" width="12" style="256" customWidth="1"/>
    <col min="9734" max="9734" width="12.42578125" style="256" customWidth="1"/>
    <col min="9735" max="9735" width="11" style="256" customWidth="1"/>
    <col min="9736" max="9736" width="12.85546875" style="256" customWidth="1"/>
    <col min="9737" max="9737" width="13.28515625" style="256" customWidth="1"/>
    <col min="9738" max="9738" width="15.5703125" style="256" bestFit="1" customWidth="1"/>
    <col min="9739" max="9740" width="13.28515625" style="256" customWidth="1"/>
    <col min="9741" max="9741" width="13.85546875" style="256" bestFit="1" customWidth="1"/>
    <col min="9742" max="9984" width="9.140625" style="256"/>
    <col min="9985" max="9985" width="8.140625" style="256" customWidth="1"/>
    <col min="9986" max="9986" width="18.5703125" style="256" customWidth="1"/>
    <col min="9987" max="9987" width="13.85546875" style="256" customWidth="1"/>
    <col min="9988" max="9988" width="15.140625" style="256" customWidth="1"/>
    <col min="9989" max="9989" width="12" style="256" customWidth="1"/>
    <col min="9990" max="9990" width="12.42578125" style="256" customWidth="1"/>
    <col min="9991" max="9991" width="11" style="256" customWidth="1"/>
    <col min="9992" max="9992" width="12.85546875" style="256" customWidth="1"/>
    <col min="9993" max="9993" width="13.28515625" style="256" customWidth="1"/>
    <col min="9994" max="9994" width="15.5703125" style="256" bestFit="1" customWidth="1"/>
    <col min="9995" max="9996" width="13.28515625" style="256" customWidth="1"/>
    <col min="9997" max="9997" width="13.85546875" style="256" bestFit="1" customWidth="1"/>
    <col min="9998" max="10240" width="9.140625" style="256"/>
    <col min="10241" max="10241" width="8.140625" style="256" customWidth="1"/>
    <col min="10242" max="10242" width="18.5703125" style="256" customWidth="1"/>
    <col min="10243" max="10243" width="13.85546875" style="256" customWidth="1"/>
    <col min="10244" max="10244" width="15.140625" style="256" customWidth="1"/>
    <col min="10245" max="10245" width="12" style="256" customWidth="1"/>
    <col min="10246" max="10246" width="12.42578125" style="256" customWidth="1"/>
    <col min="10247" max="10247" width="11" style="256" customWidth="1"/>
    <col min="10248" max="10248" width="12.85546875" style="256" customWidth="1"/>
    <col min="10249" max="10249" width="13.28515625" style="256" customWidth="1"/>
    <col min="10250" max="10250" width="15.5703125" style="256" bestFit="1" customWidth="1"/>
    <col min="10251" max="10252" width="13.28515625" style="256" customWidth="1"/>
    <col min="10253" max="10253" width="13.85546875" style="256" bestFit="1" customWidth="1"/>
    <col min="10254" max="10496" width="9.140625" style="256"/>
    <col min="10497" max="10497" width="8.140625" style="256" customWidth="1"/>
    <col min="10498" max="10498" width="18.5703125" style="256" customWidth="1"/>
    <col min="10499" max="10499" width="13.85546875" style="256" customWidth="1"/>
    <col min="10500" max="10500" width="15.140625" style="256" customWidth="1"/>
    <col min="10501" max="10501" width="12" style="256" customWidth="1"/>
    <col min="10502" max="10502" width="12.42578125" style="256" customWidth="1"/>
    <col min="10503" max="10503" width="11" style="256" customWidth="1"/>
    <col min="10504" max="10504" width="12.85546875" style="256" customWidth="1"/>
    <col min="10505" max="10505" width="13.28515625" style="256" customWidth="1"/>
    <col min="10506" max="10506" width="15.5703125" style="256" bestFit="1" customWidth="1"/>
    <col min="10507" max="10508" width="13.28515625" style="256" customWidth="1"/>
    <col min="10509" max="10509" width="13.85546875" style="256" bestFit="1" customWidth="1"/>
    <col min="10510" max="10752" width="9.140625" style="256"/>
    <col min="10753" max="10753" width="8.140625" style="256" customWidth="1"/>
    <col min="10754" max="10754" width="18.5703125" style="256" customWidth="1"/>
    <col min="10755" max="10755" width="13.85546875" style="256" customWidth="1"/>
    <col min="10756" max="10756" width="15.140625" style="256" customWidth="1"/>
    <col min="10757" max="10757" width="12" style="256" customWidth="1"/>
    <col min="10758" max="10758" width="12.42578125" style="256" customWidth="1"/>
    <col min="10759" max="10759" width="11" style="256" customWidth="1"/>
    <col min="10760" max="10760" width="12.85546875" style="256" customWidth="1"/>
    <col min="10761" max="10761" width="13.28515625" style="256" customWidth="1"/>
    <col min="10762" max="10762" width="15.5703125" style="256" bestFit="1" customWidth="1"/>
    <col min="10763" max="10764" width="13.28515625" style="256" customWidth="1"/>
    <col min="10765" max="10765" width="13.85546875" style="256" bestFit="1" customWidth="1"/>
    <col min="10766" max="11008" width="9.140625" style="256"/>
    <col min="11009" max="11009" width="8.140625" style="256" customWidth="1"/>
    <col min="11010" max="11010" width="18.5703125" style="256" customWidth="1"/>
    <col min="11011" max="11011" width="13.85546875" style="256" customWidth="1"/>
    <col min="11012" max="11012" width="15.140625" style="256" customWidth="1"/>
    <col min="11013" max="11013" width="12" style="256" customWidth="1"/>
    <col min="11014" max="11014" width="12.42578125" style="256" customWidth="1"/>
    <col min="11015" max="11015" width="11" style="256" customWidth="1"/>
    <col min="11016" max="11016" width="12.85546875" style="256" customWidth="1"/>
    <col min="11017" max="11017" width="13.28515625" style="256" customWidth="1"/>
    <col min="11018" max="11018" width="15.5703125" style="256" bestFit="1" customWidth="1"/>
    <col min="11019" max="11020" width="13.28515625" style="256" customWidth="1"/>
    <col min="11021" max="11021" width="13.85546875" style="256" bestFit="1" customWidth="1"/>
    <col min="11022" max="11264" width="9.140625" style="256"/>
    <col min="11265" max="11265" width="8.140625" style="256" customWidth="1"/>
    <col min="11266" max="11266" width="18.5703125" style="256" customWidth="1"/>
    <col min="11267" max="11267" width="13.85546875" style="256" customWidth="1"/>
    <col min="11268" max="11268" width="15.140625" style="256" customWidth="1"/>
    <col min="11269" max="11269" width="12" style="256" customWidth="1"/>
    <col min="11270" max="11270" width="12.42578125" style="256" customWidth="1"/>
    <col min="11271" max="11271" width="11" style="256" customWidth="1"/>
    <col min="11272" max="11272" width="12.85546875" style="256" customWidth="1"/>
    <col min="11273" max="11273" width="13.28515625" style="256" customWidth="1"/>
    <col min="11274" max="11274" width="15.5703125" style="256" bestFit="1" customWidth="1"/>
    <col min="11275" max="11276" width="13.28515625" style="256" customWidth="1"/>
    <col min="11277" max="11277" width="13.85546875" style="256" bestFit="1" customWidth="1"/>
    <col min="11278" max="11520" width="9.140625" style="256"/>
    <col min="11521" max="11521" width="8.140625" style="256" customWidth="1"/>
    <col min="11522" max="11522" width="18.5703125" style="256" customWidth="1"/>
    <col min="11523" max="11523" width="13.85546875" style="256" customWidth="1"/>
    <col min="11524" max="11524" width="15.140625" style="256" customWidth="1"/>
    <col min="11525" max="11525" width="12" style="256" customWidth="1"/>
    <col min="11526" max="11526" width="12.42578125" style="256" customWidth="1"/>
    <col min="11527" max="11527" width="11" style="256" customWidth="1"/>
    <col min="11528" max="11528" width="12.85546875" style="256" customWidth="1"/>
    <col min="11529" max="11529" width="13.28515625" style="256" customWidth="1"/>
    <col min="11530" max="11530" width="15.5703125" style="256" bestFit="1" customWidth="1"/>
    <col min="11531" max="11532" width="13.28515625" style="256" customWidth="1"/>
    <col min="11533" max="11533" width="13.85546875" style="256" bestFit="1" customWidth="1"/>
    <col min="11534" max="11776" width="9.140625" style="256"/>
    <col min="11777" max="11777" width="8.140625" style="256" customWidth="1"/>
    <col min="11778" max="11778" width="18.5703125" style="256" customWidth="1"/>
    <col min="11779" max="11779" width="13.85546875" style="256" customWidth="1"/>
    <col min="11780" max="11780" width="15.140625" style="256" customWidth="1"/>
    <col min="11781" max="11781" width="12" style="256" customWidth="1"/>
    <col min="11782" max="11782" width="12.42578125" style="256" customWidth="1"/>
    <col min="11783" max="11783" width="11" style="256" customWidth="1"/>
    <col min="11784" max="11784" width="12.85546875" style="256" customWidth="1"/>
    <col min="11785" max="11785" width="13.28515625" style="256" customWidth="1"/>
    <col min="11786" max="11786" width="15.5703125" style="256" bestFit="1" customWidth="1"/>
    <col min="11787" max="11788" width="13.28515625" style="256" customWidth="1"/>
    <col min="11789" max="11789" width="13.85546875" style="256" bestFit="1" customWidth="1"/>
    <col min="11790" max="12032" width="9.140625" style="256"/>
    <col min="12033" max="12033" width="8.140625" style="256" customWidth="1"/>
    <col min="12034" max="12034" width="18.5703125" style="256" customWidth="1"/>
    <col min="12035" max="12035" width="13.85546875" style="256" customWidth="1"/>
    <col min="12036" max="12036" width="15.140625" style="256" customWidth="1"/>
    <col min="12037" max="12037" width="12" style="256" customWidth="1"/>
    <col min="12038" max="12038" width="12.42578125" style="256" customWidth="1"/>
    <col min="12039" max="12039" width="11" style="256" customWidth="1"/>
    <col min="12040" max="12040" width="12.85546875" style="256" customWidth="1"/>
    <col min="12041" max="12041" width="13.28515625" style="256" customWidth="1"/>
    <col min="12042" max="12042" width="15.5703125" style="256" bestFit="1" customWidth="1"/>
    <col min="12043" max="12044" width="13.28515625" style="256" customWidth="1"/>
    <col min="12045" max="12045" width="13.85546875" style="256" bestFit="1" customWidth="1"/>
    <col min="12046" max="12288" width="9.140625" style="256"/>
    <col min="12289" max="12289" width="8.140625" style="256" customWidth="1"/>
    <col min="12290" max="12290" width="18.5703125" style="256" customWidth="1"/>
    <col min="12291" max="12291" width="13.85546875" style="256" customWidth="1"/>
    <col min="12292" max="12292" width="15.140625" style="256" customWidth="1"/>
    <col min="12293" max="12293" width="12" style="256" customWidth="1"/>
    <col min="12294" max="12294" width="12.42578125" style="256" customWidth="1"/>
    <col min="12295" max="12295" width="11" style="256" customWidth="1"/>
    <col min="12296" max="12296" width="12.85546875" style="256" customWidth="1"/>
    <col min="12297" max="12297" width="13.28515625" style="256" customWidth="1"/>
    <col min="12298" max="12298" width="15.5703125" style="256" bestFit="1" customWidth="1"/>
    <col min="12299" max="12300" width="13.28515625" style="256" customWidth="1"/>
    <col min="12301" max="12301" width="13.85546875" style="256" bestFit="1" customWidth="1"/>
    <col min="12302" max="12544" width="9.140625" style="256"/>
    <col min="12545" max="12545" width="8.140625" style="256" customWidth="1"/>
    <col min="12546" max="12546" width="18.5703125" style="256" customWidth="1"/>
    <col min="12547" max="12547" width="13.85546875" style="256" customWidth="1"/>
    <col min="12548" max="12548" width="15.140625" style="256" customWidth="1"/>
    <col min="12549" max="12549" width="12" style="256" customWidth="1"/>
    <col min="12550" max="12550" width="12.42578125" style="256" customWidth="1"/>
    <col min="12551" max="12551" width="11" style="256" customWidth="1"/>
    <col min="12552" max="12552" width="12.85546875" style="256" customWidth="1"/>
    <col min="12553" max="12553" width="13.28515625" style="256" customWidth="1"/>
    <col min="12554" max="12554" width="15.5703125" style="256" bestFit="1" customWidth="1"/>
    <col min="12555" max="12556" width="13.28515625" style="256" customWidth="1"/>
    <col min="12557" max="12557" width="13.85546875" style="256" bestFit="1" customWidth="1"/>
    <col min="12558" max="12800" width="9.140625" style="256"/>
    <col min="12801" max="12801" width="8.140625" style="256" customWidth="1"/>
    <col min="12802" max="12802" width="18.5703125" style="256" customWidth="1"/>
    <col min="12803" max="12803" width="13.85546875" style="256" customWidth="1"/>
    <col min="12804" max="12804" width="15.140625" style="256" customWidth="1"/>
    <col min="12805" max="12805" width="12" style="256" customWidth="1"/>
    <col min="12806" max="12806" width="12.42578125" style="256" customWidth="1"/>
    <col min="12807" max="12807" width="11" style="256" customWidth="1"/>
    <col min="12808" max="12808" width="12.85546875" style="256" customWidth="1"/>
    <col min="12809" max="12809" width="13.28515625" style="256" customWidth="1"/>
    <col min="12810" max="12810" width="15.5703125" style="256" bestFit="1" customWidth="1"/>
    <col min="12811" max="12812" width="13.28515625" style="256" customWidth="1"/>
    <col min="12813" max="12813" width="13.85546875" style="256" bestFit="1" customWidth="1"/>
    <col min="12814" max="13056" width="9.140625" style="256"/>
    <col min="13057" max="13057" width="8.140625" style="256" customWidth="1"/>
    <col min="13058" max="13058" width="18.5703125" style="256" customWidth="1"/>
    <col min="13059" max="13059" width="13.85546875" style="256" customWidth="1"/>
    <col min="13060" max="13060" width="15.140625" style="256" customWidth="1"/>
    <col min="13061" max="13061" width="12" style="256" customWidth="1"/>
    <col min="13062" max="13062" width="12.42578125" style="256" customWidth="1"/>
    <col min="13063" max="13063" width="11" style="256" customWidth="1"/>
    <col min="13064" max="13064" width="12.85546875" style="256" customWidth="1"/>
    <col min="13065" max="13065" width="13.28515625" style="256" customWidth="1"/>
    <col min="13066" max="13066" width="15.5703125" style="256" bestFit="1" customWidth="1"/>
    <col min="13067" max="13068" width="13.28515625" style="256" customWidth="1"/>
    <col min="13069" max="13069" width="13.85546875" style="256" bestFit="1" customWidth="1"/>
    <col min="13070" max="13312" width="9.140625" style="256"/>
    <col min="13313" max="13313" width="8.140625" style="256" customWidth="1"/>
    <col min="13314" max="13314" width="18.5703125" style="256" customWidth="1"/>
    <col min="13315" max="13315" width="13.85546875" style="256" customWidth="1"/>
    <col min="13316" max="13316" width="15.140625" style="256" customWidth="1"/>
    <col min="13317" max="13317" width="12" style="256" customWidth="1"/>
    <col min="13318" max="13318" width="12.42578125" style="256" customWidth="1"/>
    <col min="13319" max="13319" width="11" style="256" customWidth="1"/>
    <col min="13320" max="13320" width="12.85546875" style="256" customWidth="1"/>
    <col min="13321" max="13321" width="13.28515625" style="256" customWidth="1"/>
    <col min="13322" max="13322" width="15.5703125" style="256" bestFit="1" customWidth="1"/>
    <col min="13323" max="13324" width="13.28515625" style="256" customWidth="1"/>
    <col min="13325" max="13325" width="13.85546875" style="256" bestFit="1" customWidth="1"/>
    <col min="13326" max="13568" width="9.140625" style="256"/>
    <col min="13569" max="13569" width="8.140625" style="256" customWidth="1"/>
    <col min="13570" max="13570" width="18.5703125" style="256" customWidth="1"/>
    <col min="13571" max="13571" width="13.85546875" style="256" customWidth="1"/>
    <col min="13572" max="13572" width="15.140625" style="256" customWidth="1"/>
    <col min="13573" max="13573" width="12" style="256" customWidth="1"/>
    <col min="13574" max="13574" width="12.42578125" style="256" customWidth="1"/>
    <col min="13575" max="13575" width="11" style="256" customWidth="1"/>
    <col min="13576" max="13576" width="12.85546875" style="256" customWidth="1"/>
    <col min="13577" max="13577" width="13.28515625" style="256" customWidth="1"/>
    <col min="13578" max="13578" width="15.5703125" style="256" bestFit="1" customWidth="1"/>
    <col min="13579" max="13580" width="13.28515625" style="256" customWidth="1"/>
    <col min="13581" max="13581" width="13.85546875" style="256" bestFit="1" customWidth="1"/>
    <col min="13582" max="13824" width="9.140625" style="256"/>
    <col min="13825" max="13825" width="8.140625" style="256" customWidth="1"/>
    <col min="13826" max="13826" width="18.5703125" style="256" customWidth="1"/>
    <col min="13827" max="13827" width="13.85546875" style="256" customWidth="1"/>
    <col min="13828" max="13828" width="15.140625" style="256" customWidth="1"/>
    <col min="13829" max="13829" width="12" style="256" customWidth="1"/>
    <col min="13830" max="13830" width="12.42578125" style="256" customWidth="1"/>
    <col min="13831" max="13831" width="11" style="256" customWidth="1"/>
    <col min="13832" max="13832" width="12.85546875" style="256" customWidth="1"/>
    <col min="13833" max="13833" width="13.28515625" style="256" customWidth="1"/>
    <col min="13834" max="13834" width="15.5703125" style="256" bestFit="1" customWidth="1"/>
    <col min="13835" max="13836" width="13.28515625" style="256" customWidth="1"/>
    <col min="13837" max="13837" width="13.85546875" style="256" bestFit="1" customWidth="1"/>
    <col min="13838" max="14080" width="9.140625" style="256"/>
    <col min="14081" max="14081" width="8.140625" style="256" customWidth="1"/>
    <col min="14082" max="14082" width="18.5703125" style="256" customWidth="1"/>
    <col min="14083" max="14083" width="13.85546875" style="256" customWidth="1"/>
    <col min="14084" max="14084" width="15.140625" style="256" customWidth="1"/>
    <col min="14085" max="14085" width="12" style="256" customWidth="1"/>
    <col min="14086" max="14086" width="12.42578125" style="256" customWidth="1"/>
    <col min="14087" max="14087" width="11" style="256" customWidth="1"/>
    <col min="14088" max="14088" width="12.85546875" style="256" customWidth="1"/>
    <col min="14089" max="14089" width="13.28515625" style="256" customWidth="1"/>
    <col min="14090" max="14090" width="15.5703125" style="256" bestFit="1" customWidth="1"/>
    <col min="14091" max="14092" width="13.28515625" style="256" customWidth="1"/>
    <col min="14093" max="14093" width="13.85546875" style="256" bestFit="1" customWidth="1"/>
    <col min="14094" max="14336" width="9.140625" style="256"/>
    <col min="14337" max="14337" width="8.140625" style="256" customWidth="1"/>
    <col min="14338" max="14338" width="18.5703125" style="256" customWidth="1"/>
    <col min="14339" max="14339" width="13.85546875" style="256" customWidth="1"/>
    <col min="14340" max="14340" width="15.140625" style="256" customWidth="1"/>
    <col min="14341" max="14341" width="12" style="256" customWidth="1"/>
    <col min="14342" max="14342" width="12.42578125" style="256" customWidth="1"/>
    <col min="14343" max="14343" width="11" style="256" customWidth="1"/>
    <col min="14344" max="14344" width="12.85546875" style="256" customWidth="1"/>
    <col min="14345" max="14345" width="13.28515625" style="256" customWidth="1"/>
    <col min="14346" max="14346" width="15.5703125" style="256" bestFit="1" customWidth="1"/>
    <col min="14347" max="14348" width="13.28515625" style="256" customWidth="1"/>
    <col min="14349" max="14349" width="13.85546875" style="256" bestFit="1" customWidth="1"/>
    <col min="14350" max="14592" width="9.140625" style="256"/>
    <col min="14593" max="14593" width="8.140625" style="256" customWidth="1"/>
    <col min="14594" max="14594" width="18.5703125" style="256" customWidth="1"/>
    <col min="14595" max="14595" width="13.85546875" style="256" customWidth="1"/>
    <col min="14596" max="14596" width="15.140625" style="256" customWidth="1"/>
    <col min="14597" max="14597" width="12" style="256" customWidth="1"/>
    <col min="14598" max="14598" width="12.42578125" style="256" customWidth="1"/>
    <col min="14599" max="14599" width="11" style="256" customWidth="1"/>
    <col min="14600" max="14600" width="12.85546875" style="256" customWidth="1"/>
    <col min="14601" max="14601" width="13.28515625" style="256" customWidth="1"/>
    <col min="14602" max="14602" width="15.5703125" style="256" bestFit="1" customWidth="1"/>
    <col min="14603" max="14604" width="13.28515625" style="256" customWidth="1"/>
    <col min="14605" max="14605" width="13.85546875" style="256" bestFit="1" customWidth="1"/>
    <col min="14606" max="14848" width="9.140625" style="256"/>
    <col min="14849" max="14849" width="8.140625" style="256" customWidth="1"/>
    <col min="14850" max="14850" width="18.5703125" style="256" customWidth="1"/>
    <col min="14851" max="14851" width="13.85546875" style="256" customWidth="1"/>
    <col min="14852" max="14852" width="15.140625" style="256" customWidth="1"/>
    <col min="14853" max="14853" width="12" style="256" customWidth="1"/>
    <col min="14854" max="14854" width="12.42578125" style="256" customWidth="1"/>
    <col min="14855" max="14855" width="11" style="256" customWidth="1"/>
    <col min="14856" max="14856" width="12.85546875" style="256" customWidth="1"/>
    <col min="14857" max="14857" width="13.28515625" style="256" customWidth="1"/>
    <col min="14858" max="14858" width="15.5703125" style="256" bestFit="1" customWidth="1"/>
    <col min="14859" max="14860" width="13.28515625" style="256" customWidth="1"/>
    <col min="14861" max="14861" width="13.85546875" style="256" bestFit="1" customWidth="1"/>
    <col min="14862" max="15104" width="9.140625" style="256"/>
    <col min="15105" max="15105" width="8.140625" style="256" customWidth="1"/>
    <col min="15106" max="15106" width="18.5703125" style="256" customWidth="1"/>
    <col min="15107" max="15107" width="13.85546875" style="256" customWidth="1"/>
    <col min="15108" max="15108" width="15.140625" style="256" customWidth="1"/>
    <col min="15109" max="15109" width="12" style="256" customWidth="1"/>
    <col min="15110" max="15110" width="12.42578125" style="256" customWidth="1"/>
    <col min="15111" max="15111" width="11" style="256" customWidth="1"/>
    <col min="15112" max="15112" width="12.85546875" style="256" customWidth="1"/>
    <col min="15113" max="15113" width="13.28515625" style="256" customWidth="1"/>
    <col min="15114" max="15114" width="15.5703125" style="256" bestFit="1" customWidth="1"/>
    <col min="15115" max="15116" width="13.28515625" style="256" customWidth="1"/>
    <col min="15117" max="15117" width="13.85546875" style="256" bestFit="1" customWidth="1"/>
    <col min="15118" max="15360" width="9.140625" style="256"/>
    <col min="15361" max="15361" width="8.140625" style="256" customWidth="1"/>
    <col min="15362" max="15362" width="18.5703125" style="256" customWidth="1"/>
    <col min="15363" max="15363" width="13.85546875" style="256" customWidth="1"/>
    <col min="15364" max="15364" width="15.140625" style="256" customWidth="1"/>
    <col min="15365" max="15365" width="12" style="256" customWidth="1"/>
    <col min="15366" max="15366" width="12.42578125" style="256" customWidth="1"/>
    <col min="15367" max="15367" width="11" style="256" customWidth="1"/>
    <col min="15368" max="15368" width="12.85546875" style="256" customWidth="1"/>
    <col min="15369" max="15369" width="13.28515625" style="256" customWidth="1"/>
    <col min="15370" max="15370" width="15.5703125" style="256" bestFit="1" customWidth="1"/>
    <col min="15371" max="15372" width="13.28515625" style="256" customWidth="1"/>
    <col min="15373" max="15373" width="13.85546875" style="256" bestFit="1" customWidth="1"/>
    <col min="15374" max="15616" width="9.140625" style="256"/>
    <col min="15617" max="15617" width="8.140625" style="256" customWidth="1"/>
    <col min="15618" max="15618" width="18.5703125" style="256" customWidth="1"/>
    <col min="15619" max="15619" width="13.85546875" style="256" customWidth="1"/>
    <col min="15620" max="15620" width="15.140625" style="256" customWidth="1"/>
    <col min="15621" max="15621" width="12" style="256" customWidth="1"/>
    <col min="15622" max="15622" width="12.42578125" style="256" customWidth="1"/>
    <col min="15623" max="15623" width="11" style="256" customWidth="1"/>
    <col min="15624" max="15624" width="12.85546875" style="256" customWidth="1"/>
    <col min="15625" max="15625" width="13.28515625" style="256" customWidth="1"/>
    <col min="15626" max="15626" width="15.5703125" style="256" bestFit="1" customWidth="1"/>
    <col min="15627" max="15628" width="13.28515625" style="256" customWidth="1"/>
    <col min="15629" max="15629" width="13.85546875" style="256" bestFit="1" customWidth="1"/>
    <col min="15630" max="15872" width="9.140625" style="256"/>
    <col min="15873" max="15873" width="8.140625" style="256" customWidth="1"/>
    <col min="15874" max="15874" width="18.5703125" style="256" customWidth="1"/>
    <col min="15875" max="15875" width="13.85546875" style="256" customWidth="1"/>
    <col min="15876" max="15876" width="15.140625" style="256" customWidth="1"/>
    <col min="15877" max="15877" width="12" style="256" customWidth="1"/>
    <col min="15878" max="15878" width="12.42578125" style="256" customWidth="1"/>
    <col min="15879" max="15879" width="11" style="256" customWidth="1"/>
    <col min="15880" max="15880" width="12.85546875" style="256" customWidth="1"/>
    <col min="15881" max="15881" width="13.28515625" style="256" customWidth="1"/>
    <col min="15882" max="15882" width="15.5703125" style="256" bestFit="1" customWidth="1"/>
    <col min="15883" max="15884" width="13.28515625" style="256" customWidth="1"/>
    <col min="15885" max="15885" width="13.85546875" style="256" bestFit="1" customWidth="1"/>
    <col min="15886" max="16128" width="9.140625" style="256"/>
    <col min="16129" max="16129" width="8.140625" style="256" customWidth="1"/>
    <col min="16130" max="16130" width="18.5703125" style="256" customWidth="1"/>
    <col min="16131" max="16131" width="13.85546875" style="256" customWidth="1"/>
    <col min="16132" max="16132" width="15.140625" style="256" customWidth="1"/>
    <col min="16133" max="16133" width="12" style="256" customWidth="1"/>
    <col min="16134" max="16134" width="12.42578125" style="256" customWidth="1"/>
    <col min="16135" max="16135" width="11" style="256" customWidth="1"/>
    <col min="16136" max="16136" width="12.85546875" style="256" customWidth="1"/>
    <col min="16137" max="16137" width="13.28515625" style="256" customWidth="1"/>
    <col min="16138" max="16138" width="15.5703125" style="256" bestFit="1" customWidth="1"/>
    <col min="16139" max="16140" width="13.28515625" style="256" customWidth="1"/>
    <col min="16141" max="16141" width="13.85546875" style="256" bestFit="1" customWidth="1"/>
    <col min="16142" max="16384" width="9.140625" style="256"/>
  </cols>
  <sheetData>
    <row r="2" spans="1:15" ht="21.75" customHeight="1" x14ac:dyDescent="0.2">
      <c r="B2" s="810" t="s">
        <v>231</v>
      </c>
      <c r="C2" s="811"/>
      <c r="D2" s="811"/>
      <c r="E2" s="811"/>
      <c r="F2" s="811"/>
      <c r="G2" s="811"/>
      <c r="H2" s="811"/>
    </row>
    <row r="4" spans="1:15" x14ac:dyDescent="0.2">
      <c r="G4" s="257"/>
    </row>
    <row r="5" spans="1:15" x14ac:dyDescent="0.2">
      <c r="B5" s="812" t="s">
        <v>232</v>
      </c>
      <c r="C5" s="813" t="s">
        <v>233</v>
      </c>
      <c r="D5" s="813" t="s">
        <v>234</v>
      </c>
      <c r="E5" s="813"/>
      <c r="F5" s="813"/>
      <c r="G5" s="813"/>
      <c r="H5" s="813"/>
    </row>
    <row r="6" spans="1:15" x14ac:dyDescent="0.2">
      <c r="B6" s="812"/>
      <c r="C6" s="813"/>
      <c r="D6" s="812" t="s">
        <v>235</v>
      </c>
      <c r="E6" s="812"/>
      <c r="F6" s="812" t="s">
        <v>236</v>
      </c>
      <c r="G6" s="812"/>
      <c r="H6" s="812"/>
    </row>
    <row r="7" spans="1:15" ht="63.75" customHeight="1" x14ac:dyDescent="0.2">
      <c r="B7" s="812"/>
      <c r="C7" s="813"/>
      <c r="D7" s="313" t="s">
        <v>237</v>
      </c>
      <c r="E7" s="313" t="s">
        <v>238</v>
      </c>
      <c r="F7" s="314" t="s">
        <v>239</v>
      </c>
      <c r="G7" s="314" t="s">
        <v>240</v>
      </c>
      <c r="H7" s="313" t="s">
        <v>241</v>
      </c>
    </row>
    <row r="8" spans="1:15" ht="15" customHeight="1" x14ac:dyDescent="0.2">
      <c r="B8" s="315" t="s">
        <v>242</v>
      </c>
      <c r="C8" s="316">
        <v>563760.21516999998</v>
      </c>
      <c r="D8" s="316">
        <v>21587.671610000001</v>
      </c>
      <c r="E8" s="316">
        <v>542172</v>
      </c>
      <c r="F8" s="316">
        <v>394472.66044000001</v>
      </c>
      <c r="G8" s="316">
        <v>133374.49098</v>
      </c>
      <c r="H8" s="316">
        <v>14325.39214</v>
      </c>
      <c r="I8" s="258"/>
      <c r="J8" s="259"/>
      <c r="K8" s="260"/>
      <c r="L8" s="260"/>
    </row>
    <row r="9" spans="1:15" ht="15" customHeight="1" x14ac:dyDescent="0.2">
      <c r="B9" s="315" t="s">
        <v>243</v>
      </c>
      <c r="C9" s="316">
        <v>621385.11753999989</v>
      </c>
      <c r="D9" s="316">
        <v>56436.359229999987</v>
      </c>
      <c r="E9" s="316">
        <v>564948.75831000006</v>
      </c>
      <c r="F9" s="316">
        <v>406665.5613900001</v>
      </c>
      <c r="G9" s="316">
        <v>143701.31040999998</v>
      </c>
      <c r="H9" s="316">
        <v>14581.886509999998</v>
      </c>
      <c r="I9" s="258"/>
      <c r="J9" s="259"/>
    </row>
    <row r="10" spans="1:15" ht="15" customHeight="1" x14ac:dyDescent="0.2">
      <c r="B10" s="315" t="s">
        <v>244</v>
      </c>
      <c r="C10" s="316">
        <v>615034.97219999984</v>
      </c>
      <c r="D10" s="316">
        <v>40784.013680000004</v>
      </c>
      <c r="E10" s="316">
        <v>574250.95851999987</v>
      </c>
      <c r="F10" s="316">
        <v>411137.43237000011</v>
      </c>
      <c r="G10" s="316">
        <v>148054.75500000003</v>
      </c>
      <c r="H10" s="316">
        <v>15058.77115</v>
      </c>
      <c r="I10" s="258"/>
      <c r="J10" s="261"/>
      <c r="K10" s="261"/>
      <c r="L10" s="261"/>
      <c r="M10" s="261"/>
    </row>
    <row r="11" spans="1:15" ht="15" customHeight="1" x14ac:dyDescent="0.2">
      <c r="B11" s="315" t="s">
        <v>245</v>
      </c>
      <c r="C11" s="316">
        <v>622231.79928999988</v>
      </c>
      <c r="D11" s="316">
        <v>35775.060770000004</v>
      </c>
      <c r="E11" s="316">
        <v>586456.7385199999</v>
      </c>
      <c r="F11" s="316">
        <v>419629.59986000007</v>
      </c>
      <c r="G11" s="316">
        <v>150892.05318000002</v>
      </c>
      <c r="H11" s="316">
        <v>15935.085479999996</v>
      </c>
      <c r="I11" s="258"/>
      <c r="J11" s="261"/>
      <c r="K11" s="261"/>
      <c r="L11" s="261"/>
      <c r="M11" s="261"/>
    </row>
    <row r="12" spans="1:15" ht="15" customHeight="1" x14ac:dyDescent="0.2">
      <c r="B12" s="267" t="s">
        <v>246</v>
      </c>
      <c r="C12" s="262"/>
      <c r="D12" s="262"/>
      <c r="E12" s="262"/>
      <c r="F12" s="262"/>
      <c r="G12" s="262"/>
      <c r="H12" s="262"/>
      <c r="I12" s="258"/>
      <c r="J12" s="259"/>
    </row>
    <row r="13" spans="1:15" x14ac:dyDescent="0.2">
      <c r="F13" s="260"/>
    </row>
    <row r="14" spans="1:15" x14ac:dyDescent="0.2">
      <c r="B14" s="256" t="s">
        <v>247</v>
      </c>
      <c r="C14" s="309"/>
      <c r="D14" s="309"/>
      <c r="E14" s="309"/>
      <c r="F14" s="309"/>
      <c r="G14" s="309"/>
      <c r="H14" s="309"/>
      <c r="I14" s="263"/>
      <c r="J14" s="263"/>
      <c r="K14" s="263"/>
      <c r="L14" s="263"/>
      <c r="M14" s="263"/>
      <c r="N14" s="263"/>
      <c r="O14" s="264"/>
    </row>
    <row r="15" spans="1:15" x14ac:dyDescent="0.2">
      <c r="A15" s="264"/>
      <c r="B15" s="309"/>
      <c r="C15" s="309"/>
      <c r="D15" s="309"/>
      <c r="E15" s="309"/>
      <c r="F15" s="309"/>
      <c r="G15" s="309"/>
      <c r="H15" s="309"/>
      <c r="I15" s="265"/>
      <c r="J15" s="265"/>
      <c r="K15" s="265"/>
      <c r="L15" s="265"/>
      <c r="M15" s="265"/>
      <c r="N15" s="265"/>
      <c r="O15" s="264"/>
    </row>
    <row r="16" spans="1:15" ht="38.25" x14ac:dyDescent="0.2">
      <c r="B16" s="313" t="s">
        <v>248</v>
      </c>
      <c r="C16" s="313" t="s">
        <v>249</v>
      </c>
      <c r="D16" s="313" t="s">
        <v>250</v>
      </c>
      <c r="E16" s="313" t="s">
        <v>251</v>
      </c>
      <c r="F16" s="313" t="s">
        <v>252</v>
      </c>
      <c r="G16" s="313" t="s">
        <v>253</v>
      </c>
      <c r="H16" s="313" t="s">
        <v>254</v>
      </c>
      <c r="I16" s="313" t="s">
        <v>255</v>
      </c>
      <c r="J16" s="313" t="s">
        <v>256</v>
      </c>
      <c r="K16" s="313" t="s">
        <v>257</v>
      </c>
      <c r="L16" s="313" t="s">
        <v>258</v>
      </c>
    </row>
    <row r="17" spans="2:12" ht="15" customHeight="1" x14ac:dyDescent="0.2">
      <c r="B17" s="313" t="s">
        <v>259</v>
      </c>
      <c r="C17" s="317">
        <f>SUM(D17:L17)</f>
        <v>563760.21516999986</v>
      </c>
      <c r="D17" s="317">
        <v>51831.263489999998</v>
      </c>
      <c r="E17" s="317">
        <v>283899.69205999991</v>
      </c>
      <c r="F17" s="317">
        <v>87695.942540000004</v>
      </c>
      <c r="G17" s="317">
        <v>6744.8364099999999</v>
      </c>
      <c r="H17" s="317">
        <v>11165.109240000003</v>
      </c>
      <c r="I17" s="317">
        <v>42717.096599999997</v>
      </c>
      <c r="J17" s="317">
        <v>45084.039100000002</v>
      </c>
      <c r="K17" s="317">
        <v>27867.656199999994</v>
      </c>
      <c r="L17" s="317">
        <v>6754.57953</v>
      </c>
    </row>
    <row r="18" spans="2:12" ht="15" customHeight="1" x14ac:dyDescent="0.2">
      <c r="B18" s="315" t="s">
        <v>260</v>
      </c>
      <c r="C18" s="317">
        <f>SUM(D18:L18)</f>
        <v>621385.11754000001</v>
      </c>
      <c r="D18" s="317">
        <v>57884.240419999987</v>
      </c>
      <c r="E18" s="317">
        <v>313999.18724</v>
      </c>
      <c r="F18" s="317">
        <v>97589.571079999965</v>
      </c>
      <c r="G18" s="317">
        <v>7562.5311400000001</v>
      </c>
      <c r="H18" s="317">
        <v>12013.37767</v>
      </c>
      <c r="I18" s="317">
        <v>44663.06235</v>
      </c>
      <c r="J18" s="317">
        <v>53072.242299999998</v>
      </c>
      <c r="K18" s="317">
        <v>27846.827779999996</v>
      </c>
      <c r="L18" s="317">
        <v>6754.0775600000006</v>
      </c>
    </row>
    <row r="19" spans="2:12" ht="15" customHeight="1" x14ac:dyDescent="0.2">
      <c r="B19" s="315" t="s">
        <v>261</v>
      </c>
      <c r="C19" s="317">
        <f>SUM(D19:L19)</f>
        <v>615034.97220000019</v>
      </c>
      <c r="D19" s="317">
        <v>55958.749270000008</v>
      </c>
      <c r="E19" s="317">
        <v>310387.79200000007</v>
      </c>
      <c r="F19" s="317">
        <v>96439.332079999993</v>
      </c>
      <c r="G19" s="317">
        <v>7750.159749999998</v>
      </c>
      <c r="H19" s="317">
        <v>12912.928509999998</v>
      </c>
      <c r="I19" s="317">
        <v>44980.648319999993</v>
      </c>
      <c r="J19" s="317">
        <v>52013.15072000002</v>
      </c>
      <c r="K19" s="317">
        <v>27838.802939999998</v>
      </c>
      <c r="L19" s="317">
        <v>6753.4086100000004</v>
      </c>
    </row>
    <row r="20" spans="2:12" ht="15" customHeight="1" x14ac:dyDescent="0.2">
      <c r="B20" s="315" t="s">
        <v>262</v>
      </c>
      <c r="C20" s="317">
        <f>SUM(D20:L20)</f>
        <v>622231.79929</v>
      </c>
      <c r="D20" s="317">
        <v>56652.74760000001</v>
      </c>
      <c r="E20" s="317">
        <v>314108.95351999998</v>
      </c>
      <c r="F20" s="317">
        <v>97577.884950000021</v>
      </c>
      <c r="G20" s="317">
        <v>7883.6336700000011</v>
      </c>
      <c r="H20" s="317">
        <v>13780.054959999996</v>
      </c>
      <c r="I20" s="317">
        <v>44685.363979999987</v>
      </c>
      <c r="J20" s="317">
        <v>52985.678740000003</v>
      </c>
      <c r="K20" s="317">
        <v>27804.670959999996</v>
      </c>
      <c r="L20" s="317">
        <v>6752.8109100000001</v>
      </c>
    </row>
    <row r="21" spans="2:12" ht="13.5" customHeight="1" x14ac:dyDescent="0.2"/>
    <row r="22" spans="2:12" ht="13.5" customHeight="1" x14ac:dyDescent="0.2"/>
    <row r="23" spans="2:12" ht="13.5" customHeight="1" x14ac:dyDescent="0.2"/>
    <row r="24" spans="2:12" ht="13.5" customHeight="1" x14ac:dyDescent="0.2"/>
  </sheetData>
  <mergeCells count="6">
    <mergeCell ref="B2:H2"/>
    <mergeCell ref="B5:B7"/>
    <mergeCell ref="C5:C7"/>
    <mergeCell ref="D5:H5"/>
    <mergeCell ref="D6:E6"/>
    <mergeCell ref="F6:H6"/>
  </mergeCells>
  <pageMargins left="0.78740157480314965" right="0.59055118110236227" top="0.55118110236220474" bottom="0.74803149606299213" header="0.51181102362204722" footer="0.51181102362204722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"/>
  <sheetViews>
    <sheetView workbookViewId="0">
      <selection activeCell="N20" sqref="N20"/>
    </sheetView>
  </sheetViews>
  <sheetFormatPr defaultRowHeight="12.75" x14ac:dyDescent="0.2"/>
  <cols>
    <col min="1" max="1" width="9.140625" style="266"/>
    <col min="2" max="2" width="9.28515625" style="266" customWidth="1"/>
    <col min="3" max="3" width="9.85546875" style="266" customWidth="1"/>
    <col min="4" max="257" width="9.140625" style="266"/>
    <col min="258" max="258" width="9.28515625" style="266" customWidth="1"/>
    <col min="259" max="259" width="9.85546875" style="266" customWidth="1"/>
    <col min="260" max="513" width="9.140625" style="266"/>
    <col min="514" max="514" width="9.28515625" style="266" customWidth="1"/>
    <col min="515" max="515" width="9.85546875" style="266" customWidth="1"/>
    <col min="516" max="769" width="9.140625" style="266"/>
    <col min="770" max="770" width="9.28515625" style="266" customWidth="1"/>
    <col min="771" max="771" width="9.85546875" style="266" customWidth="1"/>
    <col min="772" max="1025" width="9.140625" style="266"/>
    <col min="1026" max="1026" width="9.28515625" style="266" customWidth="1"/>
    <col min="1027" max="1027" width="9.85546875" style="266" customWidth="1"/>
    <col min="1028" max="1281" width="9.140625" style="266"/>
    <col min="1282" max="1282" width="9.28515625" style="266" customWidth="1"/>
    <col min="1283" max="1283" width="9.85546875" style="266" customWidth="1"/>
    <col min="1284" max="1537" width="9.140625" style="266"/>
    <col min="1538" max="1538" width="9.28515625" style="266" customWidth="1"/>
    <col min="1539" max="1539" width="9.85546875" style="266" customWidth="1"/>
    <col min="1540" max="1793" width="9.140625" style="266"/>
    <col min="1794" max="1794" width="9.28515625" style="266" customWidth="1"/>
    <col min="1795" max="1795" width="9.85546875" style="266" customWidth="1"/>
    <col min="1796" max="2049" width="9.140625" style="266"/>
    <col min="2050" max="2050" width="9.28515625" style="266" customWidth="1"/>
    <col min="2051" max="2051" width="9.85546875" style="266" customWidth="1"/>
    <col min="2052" max="2305" width="9.140625" style="266"/>
    <col min="2306" max="2306" width="9.28515625" style="266" customWidth="1"/>
    <col min="2307" max="2307" width="9.85546875" style="266" customWidth="1"/>
    <col min="2308" max="2561" width="9.140625" style="266"/>
    <col min="2562" max="2562" width="9.28515625" style="266" customWidth="1"/>
    <col min="2563" max="2563" width="9.85546875" style="266" customWidth="1"/>
    <col min="2564" max="2817" width="9.140625" style="266"/>
    <col min="2818" max="2818" width="9.28515625" style="266" customWidth="1"/>
    <col min="2819" max="2819" width="9.85546875" style="266" customWidth="1"/>
    <col min="2820" max="3073" width="9.140625" style="266"/>
    <col min="3074" max="3074" width="9.28515625" style="266" customWidth="1"/>
    <col min="3075" max="3075" width="9.85546875" style="266" customWidth="1"/>
    <col min="3076" max="3329" width="9.140625" style="266"/>
    <col min="3330" max="3330" width="9.28515625" style="266" customWidth="1"/>
    <col min="3331" max="3331" width="9.85546875" style="266" customWidth="1"/>
    <col min="3332" max="3585" width="9.140625" style="266"/>
    <col min="3586" max="3586" width="9.28515625" style="266" customWidth="1"/>
    <col min="3587" max="3587" width="9.85546875" style="266" customWidth="1"/>
    <col min="3588" max="3841" width="9.140625" style="266"/>
    <col min="3842" max="3842" width="9.28515625" style="266" customWidth="1"/>
    <col min="3843" max="3843" width="9.85546875" style="266" customWidth="1"/>
    <col min="3844" max="4097" width="9.140625" style="266"/>
    <col min="4098" max="4098" width="9.28515625" style="266" customWidth="1"/>
    <col min="4099" max="4099" width="9.85546875" style="266" customWidth="1"/>
    <col min="4100" max="4353" width="9.140625" style="266"/>
    <col min="4354" max="4354" width="9.28515625" style="266" customWidth="1"/>
    <col min="4355" max="4355" width="9.85546875" style="266" customWidth="1"/>
    <col min="4356" max="4609" width="9.140625" style="266"/>
    <col min="4610" max="4610" width="9.28515625" style="266" customWidth="1"/>
    <col min="4611" max="4611" width="9.85546875" style="266" customWidth="1"/>
    <col min="4612" max="4865" width="9.140625" style="266"/>
    <col min="4866" max="4866" width="9.28515625" style="266" customWidth="1"/>
    <col min="4867" max="4867" width="9.85546875" style="266" customWidth="1"/>
    <col min="4868" max="5121" width="9.140625" style="266"/>
    <col min="5122" max="5122" width="9.28515625" style="266" customWidth="1"/>
    <col min="5123" max="5123" width="9.85546875" style="266" customWidth="1"/>
    <col min="5124" max="5377" width="9.140625" style="266"/>
    <col min="5378" max="5378" width="9.28515625" style="266" customWidth="1"/>
    <col min="5379" max="5379" width="9.85546875" style="266" customWidth="1"/>
    <col min="5380" max="5633" width="9.140625" style="266"/>
    <col min="5634" max="5634" width="9.28515625" style="266" customWidth="1"/>
    <col min="5635" max="5635" width="9.85546875" style="266" customWidth="1"/>
    <col min="5636" max="5889" width="9.140625" style="266"/>
    <col min="5890" max="5890" width="9.28515625" style="266" customWidth="1"/>
    <col min="5891" max="5891" width="9.85546875" style="266" customWidth="1"/>
    <col min="5892" max="6145" width="9.140625" style="266"/>
    <col min="6146" max="6146" width="9.28515625" style="266" customWidth="1"/>
    <col min="6147" max="6147" width="9.85546875" style="266" customWidth="1"/>
    <col min="6148" max="6401" width="9.140625" style="266"/>
    <col min="6402" max="6402" width="9.28515625" style="266" customWidth="1"/>
    <col min="6403" max="6403" width="9.85546875" style="266" customWidth="1"/>
    <col min="6404" max="6657" width="9.140625" style="266"/>
    <col min="6658" max="6658" width="9.28515625" style="266" customWidth="1"/>
    <col min="6659" max="6659" width="9.85546875" style="266" customWidth="1"/>
    <col min="6660" max="6913" width="9.140625" style="266"/>
    <col min="6914" max="6914" width="9.28515625" style="266" customWidth="1"/>
    <col min="6915" max="6915" width="9.85546875" style="266" customWidth="1"/>
    <col min="6916" max="7169" width="9.140625" style="266"/>
    <col min="7170" max="7170" width="9.28515625" style="266" customWidth="1"/>
    <col min="7171" max="7171" width="9.85546875" style="266" customWidth="1"/>
    <col min="7172" max="7425" width="9.140625" style="266"/>
    <col min="7426" max="7426" width="9.28515625" style="266" customWidth="1"/>
    <col min="7427" max="7427" width="9.85546875" style="266" customWidth="1"/>
    <col min="7428" max="7681" width="9.140625" style="266"/>
    <col min="7682" max="7682" width="9.28515625" style="266" customWidth="1"/>
    <col min="7683" max="7683" width="9.85546875" style="266" customWidth="1"/>
    <col min="7684" max="7937" width="9.140625" style="266"/>
    <col min="7938" max="7938" width="9.28515625" style="266" customWidth="1"/>
    <col min="7939" max="7939" width="9.85546875" style="266" customWidth="1"/>
    <col min="7940" max="8193" width="9.140625" style="266"/>
    <col min="8194" max="8194" width="9.28515625" style="266" customWidth="1"/>
    <col min="8195" max="8195" width="9.85546875" style="266" customWidth="1"/>
    <col min="8196" max="8449" width="9.140625" style="266"/>
    <col min="8450" max="8450" width="9.28515625" style="266" customWidth="1"/>
    <col min="8451" max="8451" width="9.85546875" style="266" customWidth="1"/>
    <col min="8452" max="8705" width="9.140625" style="266"/>
    <col min="8706" max="8706" width="9.28515625" style="266" customWidth="1"/>
    <col min="8707" max="8707" width="9.85546875" style="266" customWidth="1"/>
    <col min="8708" max="8961" width="9.140625" style="266"/>
    <col min="8962" max="8962" width="9.28515625" style="266" customWidth="1"/>
    <col min="8963" max="8963" width="9.85546875" style="266" customWidth="1"/>
    <col min="8964" max="9217" width="9.140625" style="266"/>
    <col min="9218" max="9218" width="9.28515625" style="266" customWidth="1"/>
    <col min="9219" max="9219" width="9.85546875" style="266" customWidth="1"/>
    <col min="9220" max="9473" width="9.140625" style="266"/>
    <col min="9474" max="9474" width="9.28515625" style="266" customWidth="1"/>
    <col min="9475" max="9475" width="9.85546875" style="266" customWidth="1"/>
    <col min="9476" max="9729" width="9.140625" style="266"/>
    <col min="9730" max="9730" width="9.28515625" style="266" customWidth="1"/>
    <col min="9731" max="9731" width="9.85546875" style="266" customWidth="1"/>
    <col min="9732" max="9985" width="9.140625" style="266"/>
    <col min="9986" max="9986" width="9.28515625" style="266" customWidth="1"/>
    <col min="9987" max="9987" width="9.85546875" style="266" customWidth="1"/>
    <col min="9988" max="10241" width="9.140625" style="266"/>
    <col min="10242" max="10242" width="9.28515625" style="266" customWidth="1"/>
    <col min="10243" max="10243" width="9.85546875" style="266" customWidth="1"/>
    <col min="10244" max="10497" width="9.140625" style="266"/>
    <col min="10498" max="10498" width="9.28515625" style="266" customWidth="1"/>
    <col min="10499" max="10499" width="9.85546875" style="266" customWidth="1"/>
    <col min="10500" max="10753" width="9.140625" style="266"/>
    <col min="10754" max="10754" width="9.28515625" style="266" customWidth="1"/>
    <col min="10755" max="10755" width="9.85546875" style="266" customWidth="1"/>
    <col min="10756" max="11009" width="9.140625" style="266"/>
    <col min="11010" max="11010" width="9.28515625" style="266" customWidth="1"/>
    <col min="11011" max="11011" width="9.85546875" style="266" customWidth="1"/>
    <col min="11012" max="11265" width="9.140625" style="266"/>
    <col min="11266" max="11266" width="9.28515625" style="266" customWidth="1"/>
    <col min="11267" max="11267" width="9.85546875" style="266" customWidth="1"/>
    <col min="11268" max="11521" width="9.140625" style="266"/>
    <col min="11522" max="11522" width="9.28515625" style="266" customWidth="1"/>
    <col min="11523" max="11523" width="9.85546875" style="266" customWidth="1"/>
    <col min="11524" max="11777" width="9.140625" style="266"/>
    <col min="11778" max="11778" width="9.28515625" style="266" customWidth="1"/>
    <col min="11779" max="11779" width="9.85546875" style="266" customWidth="1"/>
    <col min="11780" max="12033" width="9.140625" style="266"/>
    <col min="12034" max="12034" width="9.28515625" style="266" customWidth="1"/>
    <col min="12035" max="12035" width="9.85546875" style="266" customWidth="1"/>
    <col min="12036" max="12289" width="9.140625" style="266"/>
    <col min="12290" max="12290" width="9.28515625" style="266" customWidth="1"/>
    <col min="12291" max="12291" width="9.85546875" style="266" customWidth="1"/>
    <col min="12292" max="12545" width="9.140625" style="266"/>
    <col min="12546" max="12546" width="9.28515625" style="266" customWidth="1"/>
    <col min="12547" max="12547" width="9.85546875" style="266" customWidth="1"/>
    <col min="12548" max="12801" width="9.140625" style="266"/>
    <col min="12802" max="12802" width="9.28515625" style="266" customWidth="1"/>
    <col min="12803" max="12803" width="9.85546875" style="266" customWidth="1"/>
    <col min="12804" max="13057" width="9.140625" style="266"/>
    <col min="13058" max="13058" width="9.28515625" style="266" customWidth="1"/>
    <col min="13059" max="13059" width="9.85546875" style="266" customWidth="1"/>
    <col min="13060" max="13313" width="9.140625" style="266"/>
    <col min="13314" max="13314" width="9.28515625" style="266" customWidth="1"/>
    <col min="13315" max="13315" width="9.85546875" style="266" customWidth="1"/>
    <col min="13316" max="13569" width="9.140625" style="266"/>
    <col min="13570" max="13570" width="9.28515625" style="266" customWidth="1"/>
    <col min="13571" max="13571" width="9.85546875" style="266" customWidth="1"/>
    <col min="13572" max="13825" width="9.140625" style="266"/>
    <col min="13826" max="13826" width="9.28515625" style="266" customWidth="1"/>
    <col min="13827" max="13827" width="9.85546875" style="266" customWidth="1"/>
    <col min="13828" max="14081" width="9.140625" style="266"/>
    <col min="14082" max="14082" width="9.28515625" style="266" customWidth="1"/>
    <col min="14083" max="14083" width="9.85546875" style="266" customWidth="1"/>
    <col min="14084" max="14337" width="9.140625" style="266"/>
    <col min="14338" max="14338" width="9.28515625" style="266" customWidth="1"/>
    <col min="14339" max="14339" width="9.85546875" style="266" customWidth="1"/>
    <col min="14340" max="14593" width="9.140625" style="266"/>
    <col min="14594" max="14594" width="9.28515625" style="266" customWidth="1"/>
    <col min="14595" max="14595" width="9.85546875" style="266" customWidth="1"/>
    <col min="14596" max="14849" width="9.140625" style="266"/>
    <col min="14850" max="14850" width="9.28515625" style="266" customWidth="1"/>
    <col min="14851" max="14851" width="9.85546875" style="266" customWidth="1"/>
    <col min="14852" max="15105" width="9.140625" style="266"/>
    <col min="15106" max="15106" width="9.28515625" style="266" customWidth="1"/>
    <col min="15107" max="15107" width="9.85546875" style="266" customWidth="1"/>
    <col min="15108" max="15361" width="9.140625" style="266"/>
    <col min="15362" max="15362" width="9.28515625" style="266" customWidth="1"/>
    <col min="15363" max="15363" width="9.85546875" style="266" customWidth="1"/>
    <col min="15364" max="15617" width="9.140625" style="266"/>
    <col min="15618" max="15618" width="9.28515625" style="266" customWidth="1"/>
    <col min="15619" max="15619" width="9.85546875" style="266" customWidth="1"/>
    <col min="15620" max="15873" width="9.140625" style="266"/>
    <col min="15874" max="15874" width="9.28515625" style="266" customWidth="1"/>
    <col min="15875" max="15875" width="9.85546875" style="266" customWidth="1"/>
    <col min="15876" max="16129" width="9.140625" style="266"/>
    <col min="16130" max="16130" width="9.28515625" style="266" customWidth="1"/>
    <col min="16131" max="16131" width="9.85546875" style="266" customWidth="1"/>
    <col min="16132" max="16384" width="9.140625" style="266"/>
  </cols>
  <sheetData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2:H43"/>
  <sheetViews>
    <sheetView topLeftCell="A10" zoomScale="75" workbookViewId="0">
      <selection activeCell="B2" sqref="B2:F42"/>
    </sheetView>
  </sheetViews>
  <sheetFormatPr defaultRowHeight="15" x14ac:dyDescent="0.2"/>
  <cols>
    <col min="1" max="1" width="8.140625" style="318" customWidth="1"/>
    <col min="2" max="2" width="22.140625" style="318" customWidth="1"/>
    <col min="3" max="3" width="26" style="318" customWidth="1"/>
    <col min="4" max="4" width="26.28515625" style="318" customWidth="1"/>
    <col min="5" max="5" width="22.42578125" style="318" customWidth="1"/>
    <col min="6" max="6" width="29.140625" style="318" customWidth="1"/>
    <col min="7" max="7" width="13.85546875" style="318" bestFit="1" customWidth="1"/>
    <col min="8" max="8" width="16.42578125" style="318" customWidth="1"/>
    <col min="9" max="256" width="9.140625" style="318"/>
    <col min="257" max="257" width="8.140625" style="318" customWidth="1"/>
    <col min="258" max="258" width="22.140625" style="318" customWidth="1"/>
    <col min="259" max="259" width="26" style="318" customWidth="1"/>
    <col min="260" max="260" width="26.28515625" style="318" customWidth="1"/>
    <col min="261" max="261" width="22.42578125" style="318" customWidth="1"/>
    <col min="262" max="262" width="29.140625" style="318" customWidth="1"/>
    <col min="263" max="263" width="13.85546875" style="318" bestFit="1" customWidth="1"/>
    <col min="264" max="264" width="16.42578125" style="318" customWidth="1"/>
    <col min="265" max="512" width="9.140625" style="318"/>
    <col min="513" max="513" width="8.140625" style="318" customWidth="1"/>
    <col min="514" max="514" width="22.140625" style="318" customWidth="1"/>
    <col min="515" max="515" width="26" style="318" customWidth="1"/>
    <col min="516" max="516" width="26.28515625" style="318" customWidth="1"/>
    <col min="517" max="517" width="22.42578125" style="318" customWidth="1"/>
    <col min="518" max="518" width="29.140625" style="318" customWidth="1"/>
    <col min="519" max="519" width="13.85546875" style="318" bestFit="1" customWidth="1"/>
    <col min="520" max="520" width="16.42578125" style="318" customWidth="1"/>
    <col min="521" max="768" width="9.140625" style="318"/>
    <col min="769" max="769" width="8.140625" style="318" customWidth="1"/>
    <col min="770" max="770" width="22.140625" style="318" customWidth="1"/>
    <col min="771" max="771" width="26" style="318" customWidth="1"/>
    <col min="772" max="772" width="26.28515625" style="318" customWidth="1"/>
    <col min="773" max="773" width="22.42578125" style="318" customWidth="1"/>
    <col min="774" max="774" width="29.140625" style="318" customWidth="1"/>
    <col min="775" max="775" width="13.85546875" style="318" bestFit="1" customWidth="1"/>
    <col min="776" max="776" width="16.42578125" style="318" customWidth="1"/>
    <col min="777" max="1024" width="9.140625" style="318"/>
    <col min="1025" max="1025" width="8.140625" style="318" customWidth="1"/>
    <col min="1026" max="1026" width="22.140625" style="318" customWidth="1"/>
    <col min="1027" max="1027" width="26" style="318" customWidth="1"/>
    <col min="1028" max="1028" width="26.28515625" style="318" customWidth="1"/>
    <col min="1029" max="1029" width="22.42578125" style="318" customWidth="1"/>
    <col min="1030" max="1030" width="29.140625" style="318" customWidth="1"/>
    <col min="1031" max="1031" width="13.85546875" style="318" bestFit="1" customWidth="1"/>
    <col min="1032" max="1032" width="16.42578125" style="318" customWidth="1"/>
    <col min="1033" max="1280" width="9.140625" style="318"/>
    <col min="1281" max="1281" width="8.140625" style="318" customWidth="1"/>
    <col min="1282" max="1282" width="22.140625" style="318" customWidth="1"/>
    <col min="1283" max="1283" width="26" style="318" customWidth="1"/>
    <col min="1284" max="1284" width="26.28515625" style="318" customWidth="1"/>
    <col min="1285" max="1285" width="22.42578125" style="318" customWidth="1"/>
    <col min="1286" max="1286" width="29.140625" style="318" customWidth="1"/>
    <col min="1287" max="1287" width="13.85546875" style="318" bestFit="1" customWidth="1"/>
    <col min="1288" max="1288" width="16.42578125" style="318" customWidth="1"/>
    <col min="1289" max="1536" width="9.140625" style="318"/>
    <col min="1537" max="1537" width="8.140625" style="318" customWidth="1"/>
    <col min="1538" max="1538" width="22.140625" style="318" customWidth="1"/>
    <col min="1539" max="1539" width="26" style="318" customWidth="1"/>
    <col min="1540" max="1540" width="26.28515625" style="318" customWidth="1"/>
    <col min="1541" max="1541" width="22.42578125" style="318" customWidth="1"/>
    <col min="1542" max="1542" width="29.140625" style="318" customWidth="1"/>
    <col min="1543" max="1543" width="13.85546875" style="318" bestFit="1" customWidth="1"/>
    <col min="1544" max="1544" width="16.42578125" style="318" customWidth="1"/>
    <col min="1545" max="1792" width="9.140625" style="318"/>
    <col min="1793" max="1793" width="8.140625" style="318" customWidth="1"/>
    <col min="1794" max="1794" width="22.140625" style="318" customWidth="1"/>
    <col min="1795" max="1795" width="26" style="318" customWidth="1"/>
    <col min="1796" max="1796" width="26.28515625" style="318" customWidth="1"/>
    <col min="1797" max="1797" width="22.42578125" style="318" customWidth="1"/>
    <col min="1798" max="1798" width="29.140625" style="318" customWidth="1"/>
    <col min="1799" max="1799" width="13.85546875" style="318" bestFit="1" customWidth="1"/>
    <col min="1800" max="1800" width="16.42578125" style="318" customWidth="1"/>
    <col min="1801" max="2048" width="9.140625" style="318"/>
    <col min="2049" max="2049" width="8.140625" style="318" customWidth="1"/>
    <col min="2050" max="2050" width="22.140625" style="318" customWidth="1"/>
    <col min="2051" max="2051" width="26" style="318" customWidth="1"/>
    <col min="2052" max="2052" width="26.28515625" style="318" customWidth="1"/>
    <col min="2053" max="2053" width="22.42578125" style="318" customWidth="1"/>
    <col min="2054" max="2054" width="29.140625" style="318" customWidth="1"/>
    <col min="2055" max="2055" width="13.85546875" style="318" bestFit="1" customWidth="1"/>
    <col min="2056" max="2056" width="16.42578125" style="318" customWidth="1"/>
    <col min="2057" max="2304" width="9.140625" style="318"/>
    <col min="2305" max="2305" width="8.140625" style="318" customWidth="1"/>
    <col min="2306" max="2306" width="22.140625" style="318" customWidth="1"/>
    <col min="2307" max="2307" width="26" style="318" customWidth="1"/>
    <col min="2308" max="2308" width="26.28515625" style="318" customWidth="1"/>
    <col min="2309" max="2309" width="22.42578125" style="318" customWidth="1"/>
    <col min="2310" max="2310" width="29.140625" style="318" customWidth="1"/>
    <col min="2311" max="2311" width="13.85546875" style="318" bestFit="1" customWidth="1"/>
    <col min="2312" max="2312" width="16.42578125" style="318" customWidth="1"/>
    <col min="2313" max="2560" width="9.140625" style="318"/>
    <col min="2561" max="2561" width="8.140625" style="318" customWidth="1"/>
    <col min="2562" max="2562" width="22.140625" style="318" customWidth="1"/>
    <col min="2563" max="2563" width="26" style="318" customWidth="1"/>
    <col min="2564" max="2564" width="26.28515625" style="318" customWidth="1"/>
    <col min="2565" max="2565" width="22.42578125" style="318" customWidth="1"/>
    <col min="2566" max="2566" width="29.140625" style="318" customWidth="1"/>
    <col min="2567" max="2567" width="13.85546875" style="318" bestFit="1" customWidth="1"/>
    <col min="2568" max="2568" width="16.42578125" style="318" customWidth="1"/>
    <col min="2569" max="2816" width="9.140625" style="318"/>
    <col min="2817" max="2817" width="8.140625" style="318" customWidth="1"/>
    <col min="2818" max="2818" width="22.140625" style="318" customWidth="1"/>
    <col min="2819" max="2819" width="26" style="318" customWidth="1"/>
    <col min="2820" max="2820" width="26.28515625" style="318" customWidth="1"/>
    <col min="2821" max="2821" width="22.42578125" style="318" customWidth="1"/>
    <col min="2822" max="2822" width="29.140625" style="318" customWidth="1"/>
    <col min="2823" max="2823" width="13.85546875" style="318" bestFit="1" customWidth="1"/>
    <col min="2824" max="2824" width="16.42578125" style="318" customWidth="1"/>
    <col min="2825" max="3072" width="9.140625" style="318"/>
    <col min="3073" max="3073" width="8.140625" style="318" customWidth="1"/>
    <col min="3074" max="3074" width="22.140625" style="318" customWidth="1"/>
    <col min="3075" max="3075" width="26" style="318" customWidth="1"/>
    <col min="3076" max="3076" width="26.28515625" style="318" customWidth="1"/>
    <col min="3077" max="3077" width="22.42578125" style="318" customWidth="1"/>
    <col min="3078" max="3078" width="29.140625" style="318" customWidth="1"/>
    <col min="3079" max="3079" width="13.85546875" style="318" bestFit="1" customWidth="1"/>
    <col min="3080" max="3080" width="16.42578125" style="318" customWidth="1"/>
    <col min="3081" max="3328" width="9.140625" style="318"/>
    <col min="3329" max="3329" width="8.140625" style="318" customWidth="1"/>
    <col min="3330" max="3330" width="22.140625" style="318" customWidth="1"/>
    <col min="3331" max="3331" width="26" style="318" customWidth="1"/>
    <col min="3332" max="3332" width="26.28515625" style="318" customWidth="1"/>
    <col min="3333" max="3333" width="22.42578125" style="318" customWidth="1"/>
    <col min="3334" max="3334" width="29.140625" style="318" customWidth="1"/>
    <col min="3335" max="3335" width="13.85546875" style="318" bestFit="1" customWidth="1"/>
    <col min="3336" max="3336" width="16.42578125" style="318" customWidth="1"/>
    <col min="3337" max="3584" width="9.140625" style="318"/>
    <col min="3585" max="3585" width="8.140625" style="318" customWidth="1"/>
    <col min="3586" max="3586" width="22.140625" style="318" customWidth="1"/>
    <col min="3587" max="3587" width="26" style="318" customWidth="1"/>
    <col min="3588" max="3588" width="26.28515625" style="318" customWidth="1"/>
    <col min="3589" max="3589" width="22.42578125" style="318" customWidth="1"/>
    <col min="3590" max="3590" width="29.140625" style="318" customWidth="1"/>
    <col min="3591" max="3591" width="13.85546875" style="318" bestFit="1" customWidth="1"/>
    <col min="3592" max="3592" width="16.42578125" style="318" customWidth="1"/>
    <col min="3593" max="3840" width="9.140625" style="318"/>
    <col min="3841" max="3841" width="8.140625" style="318" customWidth="1"/>
    <col min="3842" max="3842" width="22.140625" style="318" customWidth="1"/>
    <col min="3843" max="3843" width="26" style="318" customWidth="1"/>
    <col min="3844" max="3844" width="26.28515625" style="318" customWidth="1"/>
    <col min="3845" max="3845" width="22.42578125" style="318" customWidth="1"/>
    <col min="3846" max="3846" width="29.140625" style="318" customWidth="1"/>
    <col min="3847" max="3847" width="13.85546875" style="318" bestFit="1" customWidth="1"/>
    <col min="3848" max="3848" width="16.42578125" style="318" customWidth="1"/>
    <col min="3849" max="4096" width="9.140625" style="318"/>
    <col min="4097" max="4097" width="8.140625" style="318" customWidth="1"/>
    <col min="4098" max="4098" width="22.140625" style="318" customWidth="1"/>
    <col min="4099" max="4099" width="26" style="318" customWidth="1"/>
    <col min="4100" max="4100" width="26.28515625" style="318" customWidth="1"/>
    <col min="4101" max="4101" width="22.42578125" style="318" customWidth="1"/>
    <col min="4102" max="4102" width="29.140625" style="318" customWidth="1"/>
    <col min="4103" max="4103" width="13.85546875" style="318" bestFit="1" customWidth="1"/>
    <col min="4104" max="4104" width="16.42578125" style="318" customWidth="1"/>
    <col min="4105" max="4352" width="9.140625" style="318"/>
    <col min="4353" max="4353" width="8.140625" style="318" customWidth="1"/>
    <col min="4354" max="4354" width="22.140625" style="318" customWidth="1"/>
    <col min="4355" max="4355" width="26" style="318" customWidth="1"/>
    <col min="4356" max="4356" width="26.28515625" style="318" customWidth="1"/>
    <col min="4357" max="4357" width="22.42578125" style="318" customWidth="1"/>
    <col min="4358" max="4358" width="29.140625" style="318" customWidth="1"/>
    <col min="4359" max="4359" width="13.85546875" style="318" bestFit="1" customWidth="1"/>
    <col min="4360" max="4360" width="16.42578125" style="318" customWidth="1"/>
    <col min="4361" max="4608" width="9.140625" style="318"/>
    <col min="4609" max="4609" width="8.140625" style="318" customWidth="1"/>
    <col min="4610" max="4610" width="22.140625" style="318" customWidth="1"/>
    <col min="4611" max="4611" width="26" style="318" customWidth="1"/>
    <col min="4612" max="4612" width="26.28515625" style="318" customWidth="1"/>
    <col min="4613" max="4613" width="22.42578125" style="318" customWidth="1"/>
    <col min="4614" max="4614" width="29.140625" style="318" customWidth="1"/>
    <col min="4615" max="4615" width="13.85546875" style="318" bestFit="1" customWidth="1"/>
    <col min="4616" max="4616" width="16.42578125" style="318" customWidth="1"/>
    <col min="4617" max="4864" width="9.140625" style="318"/>
    <col min="4865" max="4865" width="8.140625" style="318" customWidth="1"/>
    <col min="4866" max="4866" width="22.140625" style="318" customWidth="1"/>
    <col min="4867" max="4867" width="26" style="318" customWidth="1"/>
    <col min="4868" max="4868" width="26.28515625" style="318" customWidth="1"/>
    <col min="4869" max="4869" width="22.42578125" style="318" customWidth="1"/>
    <col min="4870" max="4870" width="29.140625" style="318" customWidth="1"/>
    <col min="4871" max="4871" width="13.85546875" style="318" bestFit="1" customWidth="1"/>
    <col min="4872" max="4872" width="16.42578125" style="318" customWidth="1"/>
    <col min="4873" max="5120" width="9.140625" style="318"/>
    <col min="5121" max="5121" width="8.140625" style="318" customWidth="1"/>
    <col min="5122" max="5122" width="22.140625" style="318" customWidth="1"/>
    <col min="5123" max="5123" width="26" style="318" customWidth="1"/>
    <col min="5124" max="5124" width="26.28515625" style="318" customWidth="1"/>
    <col min="5125" max="5125" width="22.42578125" style="318" customWidth="1"/>
    <col min="5126" max="5126" width="29.140625" style="318" customWidth="1"/>
    <col min="5127" max="5127" width="13.85546875" style="318" bestFit="1" customWidth="1"/>
    <col min="5128" max="5128" width="16.42578125" style="318" customWidth="1"/>
    <col min="5129" max="5376" width="9.140625" style="318"/>
    <col min="5377" max="5377" width="8.140625" style="318" customWidth="1"/>
    <col min="5378" max="5378" width="22.140625" style="318" customWidth="1"/>
    <col min="5379" max="5379" width="26" style="318" customWidth="1"/>
    <col min="5380" max="5380" width="26.28515625" style="318" customWidth="1"/>
    <col min="5381" max="5381" width="22.42578125" style="318" customWidth="1"/>
    <col min="5382" max="5382" width="29.140625" style="318" customWidth="1"/>
    <col min="5383" max="5383" width="13.85546875" style="318" bestFit="1" customWidth="1"/>
    <col min="5384" max="5384" width="16.42578125" style="318" customWidth="1"/>
    <col min="5385" max="5632" width="9.140625" style="318"/>
    <col min="5633" max="5633" width="8.140625" style="318" customWidth="1"/>
    <col min="5634" max="5634" width="22.140625" style="318" customWidth="1"/>
    <col min="5635" max="5635" width="26" style="318" customWidth="1"/>
    <col min="5636" max="5636" width="26.28515625" style="318" customWidth="1"/>
    <col min="5637" max="5637" width="22.42578125" style="318" customWidth="1"/>
    <col min="5638" max="5638" width="29.140625" style="318" customWidth="1"/>
    <col min="5639" max="5639" width="13.85546875" style="318" bestFit="1" customWidth="1"/>
    <col min="5640" max="5640" width="16.42578125" style="318" customWidth="1"/>
    <col min="5641" max="5888" width="9.140625" style="318"/>
    <col min="5889" max="5889" width="8.140625" style="318" customWidth="1"/>
    <col min="5890" max="5890" width="22.140625" style="318" customWidth="1"/>
    <col min="5891" max="5891" width="26" style="318" customWidth="1"/>
    <col min="5892" max="5892" width="26.28515625" style="318" customWidth="1"/>
    <col min="5893" max="5893" width="22.42578125" style="318" customWidth="1"/>
    <col min="5894" max="5894" width="29.140625" style="318" customWidth="1"/>
    <col min="5895" max="5895" width="13.85546875" style="318" bestFit="1" customWidth="1"/>
    <col min="5896" max="5896" width="16.42578125" style="318" customWidth="1"/>
    <col min="5897" max="6144" width="9.140625" style="318"/>
    <col min="6145" max="6145" width="8.140625" style="318" customWidth="1"/>
    <col min="6146" max="6146" width="22.140625" style="318" customWidth="1"/>
    <col min="6147" max="6147" width="26" style="318" customWidth="1"/>
    <col min="6148" max="6148" width="26.28515625" style="318" customWidth="1"/>
    <col min="6149" max="6149" width="22.42578125" style="318" customWidth="1"/>
    <col min="6150" max="6150" width="29.140625" style="318" customWidth="1"/>
    <col min="6151" max="6151" width="13.85546875" style="318" bestFit="1" customWidth="1"/>
    <col min="6152" max="6152" width="16.42578125" style="318" customWidth="1"/>
    <col min="6153" max="6400" width="9.140625" style="318"/>
    <col min="6401" max="6401" width="8.140625" style="318" customWidth="1"/>
    <col min="6402" max="6402" width="22.140625" style="318" customWidth="1"/>
    <col min="6403" max="6403" width="26" style="318" customWidth="1"/>
    <col min="6404" max="6404" width="26.28515625" style="318" customWidth="1"/>
    <col min="6405" max="6405" width="22.42578125" style="318" customWidth="1"/>
    <col min="6406" max="6406" width="29.140625" style="318" customWidth="1"/>
    <col min="6407" max="6407" width="13.85546875" style="318" bestFit="1" customWidth="1"/>
    <col min="6408" max="6408" width="16.42578125" style="318" customWidth="1"/>
    <col min="6409" max="6656" width="9.140625" style="318"/>
    <col min="6657" max="6657" width="8.140625" style="318" customWidth="1"/>
    <col min="6658" max="6658" width="22.140625" style="318" customWidth="1"/>
    <col min="6659" max="6659" width="26" style="318" customWidth="1"/>
    <col min="6660" max="6660" width="26.28515625" style="318" customWidth="1"/>
    <col min="6661" max="6661" width="22.42578125" style="318" customWidth="1"/>
    <col min="6662" max="6662" width="29.140625" style="318" customWidth="1"/>
    <col min="6663" max="6663" width="13.85546875" style="318" bestFit="1" customWidth="1"/>
    <col min="6664" max="6664" width="16.42578125" style="318" customWidth="1"/>
    <col min="6665" max="6912" width="9.140625" style="318"/>
    <col min="6913" max="6913" width="8.140625" style="318" customWidth="1"/>
    <col min="6914" max="6914" width="22.140625" style="318" customWidth="1"/>
    <col min="6915" max="6915" width="26" style="318" customWidth="1"/>
    <col min="6916" max="6916" width="26.28515625" style="318" customWidth="1"/>
    <col min="6917" max="6917" width="22.42578125" style="318" customWidth="1"/>
    <col min="6918" max="6918" width="29.140625" style="318" customWidth="1"/>
    <col min="6919" max="6919" width="13.85546875" style="318" bestFit="1" customWidth="1"/>
    <col min="6920" max="6920" width="16.42578125" style="318" customWidth="1"/>
    <col min="6921" max="7168" width="9.140625" style="318"/>
    <col min="7169" max="7169" width="8.140625" style="318" customWidth="1"/>
    <col min="7170" max="7170" width="22.140625" style="318" customWidth="1"/>
    <col min="7171" max="7171" width="26" style="318" customWidth="1"/>
    <col min="7172" max="7172" width="26.28515625" style="318" customWidth="1"/>
    <col min="7173" max="7173" width="22.42578125" style="318" customWidth="1"/>
    <col min="7174" max="7174" width="29.140625" style="318" customWidth="1"/>
    <col min="7175" max="7175" width="13.85546875" style="318" bestFit="1" customWidth="1"/>
    <col min="7176" max="7176" width="16.42578125" style="318" customWidth="1"/>
    <col min="7177" max="7424" width="9.140625" style="318"/>
    <col min="7425" max="7425" width="8.140625" style="318" customWidth="1"/>
    <col min="7426" max="7426" width="22.140625" style="318" customWidth="1"/>
    <col min="7427" max="7427" width="26" style="318" customWidth="1"/>
    <col min="7428" max="7428" width="26.28515625" style="318" customWidth="1"/>
    <col min="7429" max="7429" width="22.42578125" style="318" customWidth="1"/>
    <col min="7430" max="7430" width="29.140625" style="318" customWidth="1"/>
    <col min="7431" max="7431" width="13.85546875" style="318" bestFit="1" customWidth="1"/>
    <col min="7432" max="7432" width="16.42578125" style="318" customWidth="1"/>
    <col min="7433" max="7680" width="9.140625" style="318"/>
    <col min="7681" max="7681" width="8.140625" style="318" customWidth="1"/>
    <col min="7682" max="7682" width="22.140625" style="318" customWidth="1"/>
    <col min="7683" max="7683" width="26" style="318" customWidth="1"/>
    <col min="7684" max="7684" width="26.28515625" style="318" customWidth="1"/>
    <col min="7685" max="7685" width="22.42578125" style="318" customWidth="1"/>
    <col min="7686" max="7686" width="29.140625" style="318" customWidth="1"/>
    <col min="7687" max="7687" width="13.85546875" style="318" bestFit="1" customWidth="1"/>
    <col min="7688" max="7688" width="16.42578125" style="318" customWidth="1"/>
    <col min="7689" max="7936" width="9.140625" style="318"/>
    <col min="7937" max="7937" width="8.140625" style="318" customWidth="1"/>
    <col min="7938" max="7938" width="22.140625" style="318" customWidth="1"/>
    <col min="7939" max="7939" width="26" style="318" customWidth="1"/>
    <col min="7940" max="7940" width="26.28515625" style="318" customWidth="1"/>
    <col min="7941" max="7941" width="22.42578125" style="318" customWidth="1"/>
    <col min="7942" max="7942" width="29.140625" style="318" customWidth="1"/>
    <col min="7943" max="7943" width="13.85546875" style="318" bestFit="1" customWidth="1"/>
    <col min="7944" max="7944" width="16.42578125" style="318" customWidth="1"/>
    <col min="7945" max="8192" width="9.140625" style="318"/>
    <col min="8193" max="8193" width="8.140625" style="318" customWidth="1"/>
    <col min="8194" max="8194" width="22.140625" style="318" customWidth="1"/>
    <col min="8195" max="8195" width="26" style="318" customWidth="1"/>
    <col min="8196" max="8196" width="26.28515625" style="318" customWidth="1"/>
    <col min="8197" max="8197" width="22.42578125" style="318" customWidth="1"/>
    <col min="8198" max="8198" width="29.140625" style="318" customWidth="1"/>
    <col min="8199" max="8199" width="13.85546875" style="318" bestFit="1" customWidth="1"/>
    <col min="8200" max="8200" width="16.42578125" style="318" customWidth="1"/>
    <col min="8201" max="8448" width="9.140625" style="318"/>
    <col min="8449" max="8449" width="8.140625" style="318" customWidth="1"/>
    <col min="8450" max="8450" width="22.140625" style="318" customWidth="1"/>
    <col min="8451" max="8451" width="26" style="318" customWidth="1"/>
    <col min="8452" max="8452" width="26.28515625" style="318" customWidth="1"/>
    <col min="8453" max="8453" width="22.42578125" style="318" customWidth="1"/>
    <col min="8454" max="8454" width="29.140625" style="318" customWidth="1"/>
    <col min="8455" max="8455" width="13.85546875" style="318" bestFit="1" customWidth="1"/>
    <col min="8456" max="8456" width="16.42578125" style="318" customWidth="1"/>
    <col min="8457" max="8704" width="9.140625" style="318"/>
    <col min="8705" max="8705" width="8.140625" style="318" customWidth="1"/>
    <col min="8706" max="8706" width="22.140625" style="318" customWidth="1"/>
    <col min="8707" max="8707" width="26" style="318" customWidth="1"/>
    <col min="8708" max="8708" width="26.28515625" style="318" customWidth="1"/>
    <col min="8709" max="8709" width="22.42578125" style="318" customWidth="1"/>
    <col min="8710" max="8710" width="29.140625" style="318" customWidth="1"/>
    <col min="8711" max="8711" width="13.85546875" style="318" bestFit="1" customWidth="1"/>
    <col min="8712" max="8712" width="16.42578125" style="318" customWidth="1"/>
    <col min="8713" max="8960" width="9.140625" style="318"/>
    <col min="8961" max="8961" width="8.140625" style="318" customWidth="1"/>
    <col min="8962" max="8962" width="22.140625" style="318" customWidth="1"/>
    <col min="8963" max="8963" width="26" style="318" customWidth="1"/>
    <col min="8964" max="8964" width="26.28515625" style="318" customWidth="1"/>
    <col min="8965" max="8965" width="22.42578125" style="318" customWidth="1"/>
    <col min="8966" max="8966" width="29.140625" style="318" customWidth="1"/>
    <col min="8967" max="8967" width="13.85546875" style="318" bestFit="1" customWidth="1"/>
    <col min="8968" max="8968" width="16.42578125" style="318" customWidth="1"/>
    <col min="8969" max="9216" width="9.140625" style="318"/>
    <col min="9217" max="9217" width="8.140625" style="318" customWidth="1"/>
    <col min="9218" max="9218" width="22.140625" style="318" customWidth="1"/>
    <col min="9219" max="9219" width="26" style="318" customWidth="1"/>
    <col min="9220" max="9220" width="26.28515625" style="318" customWidth="1"/>
    <col min="9221" max="9221" width="22.42578125" style="318" customWidth="1"/>
    <col min="9222" max="9222" width="29.140625" style="318" customWidth="1"/>
    <col min="9223" max="9223" width="13.85546875" style="318" bestFit="1" customWidth="1"/>
    <col min="9224" max="9224" width="16.42578125" style="318" customWidth="1"/>
    <col min="9225" max="9472" width="9.140625" style="318"/>
    <col min="9473" max="9473" width="8.140625" style="318" customWidth="1"/>
    <col min="9474" max="9474" width="22.140625" style="318" customWidth="1"/>
    <col min="9475" max="9475" width="26" style="318" customWidth="1"/>
    <col min="9476" max="9476" width="26.28515625" style="318" customWidth="1"/>
    <col min="9477" max="9477" width="22.42578125" style="318" customWidth="1"/>
    <col min="9478" max="9478" width="29.140625" style="318" customWidth="1"/>
    <col min="9479" max="9479" width="13.85546875" style="318" bestFit="1" customWidth="1"/>
    <col min="9480" max="9480" width="16.42578125" style="318" customWidth="1"/>
    <col min="9481" max="9728" width="9.140625" style="318"/>
    <col min="9729" max="9729" width="8.140625" style="318" customWidth="1"/>
    <col min="9730" max="9730" width="22.140625" style="318" customWidth="1"/>
    <col min="9731" max="9731" width="26" style="318" customWidth="1"/>
    <col min="9732" max="9732" width="26.28515625" style="318" customWidth="1"/>
    <col min="9733" max="9733" width="22.42578125" style="318" customWidth="1"/>
    <col min="9734" max="9734" width="29.140625" style="318" customWidth="1"/>
    <col min="9735" max="9735" width="13.85546875" style="318" bestFit="1" customWidth="1"/>
    <col min="9736" max="9736" width="16.42578125" style="318" customWidth="1"/>
    <col min="9737" max="9984" width="9.140625" style="318"/>
    <col min="9985" max="9985" width="8.140625" style="318" customWidth="1"/>
    <col min="9986" max="9986" width="22.140625" style="318" customWidth="1"/>
    <col min="9987" max="9987" width="26" style="318" customWidth="1"/>
    <col min="9988" max="9988" width="26.28515625" style="318" customWidth="1"/>
    <col min="9989" max="9989" width="22.42578125" style="318" customWidth="1"/>
    <col min="9990" max="9990" width="29.140625" style="318" customWidth="1"/>
    <col min="9991" max="9991" width="13.85546875" style="318" bestFit="1" customWidth="1"/>
    <col min="9992" max="9992" width="16.42578125" style="318" customWidth="1"/>
    <col min="9993" max="10240" width="9.140625" style="318"/>
    <col min="10241" max="10241" width="8.140625" style="318" customWidth="1"/>
    <col min="10242" max="10242" width="22.140625" style="318" customWidth="1"/>
    <col min="10243" max="10243" width="26" style="318" customWidth="1"/>
    <col min="10244" max="10244" width="26.28515625" style="318" customWidth="1"/>
    <col min="10245" max="10245" width="22.42578125" style="318" customWidth="1"/>
    <col min="10246" max="10246" width="29.140625" style="318" customWidth="1"/>
    <col min="10247" max="10247" width="13.85546875" style="318" bestFit="1" customWidth="1"/>
    <col min="10248" max="10248" width="16.42578125" style="318" customWidth="1"/>
    <col min="10249" max="10496" width="9.140625" style="318"/>
    <col min="10497" max="10497" width="8.140625" style="318" customWidth="1"/>
    <col min="10498" max="10498" width="22.140625" style="318" customWidth="1"/>
    <col min="10499" max="10499" width="26" style="318" customWidth="1"/>
    <col min="10500" max="10500" width="26.28515625" style="318" customWidth="1"/>
    <col min="10501" max="10501" width="22.42578125" style="318" customWidth="1"/>
    <col min="10502" max="10502" width="29.140625" style="318" customWidth="1"/>
    <col min="10503" max="10503" width="13.85546875" style="318" bestFit="1" customWidth="1"/>
    <col min="10504" max="10504" width="16.42578125" style="318" customWidth="1"/>
    <col min="10505" max="10752" width="9.140625" style="318"/>
    <col min="10753" max="10753" width="8.140625" style="318" customWidth="1"/>
    <col min="10754" max="10754" width="22.140625" style="318" customWidth="1"/>
    <col min="10755" max="10755" width="26" style="318" customWidth="1"/>
    <col min="10756" max="10756" width="26.28515625" style="318" customWidth="1"/>
    <col min="10757" max="10757" width="22.42578125" style="318" customWidth="1"/>
    <col min="10758" max="10758" width="29.140625" style="318" customWidth="1"/>
    <col min="10759" max="10759" width="13.85546875" style="318" bestFit="1" customWidth="1"/>
    <col min="10760" max="10760" width="16.42578125" style="318" customWidth="1"/>
    <col min="10761" max="11008" width="9.140625" style="318"/>
    <col min="11009" max="11009" width="8.140625" style="318" customWidth="1"/>
    <col min="11010" max="11010" width="22.140625" style="318" customWidth="1"/>
    <col min="11011" max="11011" width="26" style="318" customWidth="1"/>
    <col min="11012" max="11012" width="26.28515625" style="318" customWidth="1"/>
    <col min="11013" max="11013" width="22.42578125" style="318" customWidth="1"/>
    <col min="11014" max="11014" width="29.140625" style="318" customWidth="1"/>
    <col min="11015" max="11015" width="13.85546875" style="318" bestFit="1" customWidth="1"/>
    <col min="11016" max="11016" width="16.42578125" style="318" customWidth="1"/>
    <col min="11017" max="11264" width="9.140625" style="318"/>
    <col min="11265" max="11265" width="8.140625" style="318" customWidth="1"/>
    <col min="11266" max="11266" width="22.140625" style="318" customWidth="1"/>
    <col min="11267" max="11267" width="26" style="318" customWidth="1"/>
    <col min="11268" max="11268" width="26.28515625" style="318" customWidth="1"/>
    <col min="11269" max="11269" width="22.42578125" style="318" customWidth="1"/>
    <col min="11270" max="11270" width="29.140625" style="318" customWidth="1"/>
    <col min="11271" max="11271" width="13.85546875" style="318" bestFit="1" customWidth="1"/>
    <col min="11272" max="11272" width="16.42578125" style="318" customWidth="1"/>
    <col min="11273" max="11520" width="9.140625" style="318"/>
    <col min="11521" max="11521" width="8.140625" style="318" customWidth="1"/>
    <col min="11522" max="11522" width="22.140625" style="318" customWidth="1"/>
    <col min="11523" max="11523" width="26" style="318" customWidth="1"/>
    <col min="11524" max="11524" width="26.28515625" style="318" customWidth="1"/>
    <col min="11525" max="11525" width="22.42578125" style="318" customWidth="1"/>
    <col min="11526" max="11526" width="29.140625" style="318" customWidth="1"/>
    <col min="11527" max="11527" width="13.85546875" style="318" bestFit="1" customWidth="1"/>
    <col min="11528" max="11528" width="16.42578125" style="318" customWidth="1"/>
    <col min="11529" max="11776" width="9.140625" style="318"/>
    <col min="11777" max="11777" width="8.140625" style="318" customWidth="1"/>
    <col min="11778" max="11778" width="22.140625" style="318" customWidth="1"/>
    <col min="11779" max="11779" width="26" style="318" customWidth="1"/>
    <col min="11780" max="11780" width="26.28515625" style="318" customWidth="1"/>
    <col min="11781" max="11781" width="22.42578125" style="318" customWidth="1"/>
    <col min="11782" max="11782" width="29.140625" style="318" customWidth="1"/>
    <col min="11783" max="11783" width="13.85546875" style="318" bestFit="1" customWidth="1"/>
    <col min="11784" max="11784" width="16.42578125" style="318" customWidth="1"/>
    <col min="11785" max="12032" width="9.140625" style="318"/>
    <col min="12033" max="12033" width="8.140625" style="318" customWidth="1"/>
    <col min="12034" max="12034" width="22.140625" style="318" customWidth="1"/>
    <col min="12035" max="12035" width="26" style="318" customWidth="1"/>
    <col min="12036" max="12036" width="26.28515625" style="318" customWidth="1"/>
    <col min="12037" max="12037" width="22.42578125" style="318" customWidth="1"/>
    <col min="12038" max="12038" width="29.140625" style="318" customWidth="1"/>
    <col min="12039" max="12039" width="13.85546875" style="318" bestFit="1" customWidth="1"/>
    <col min="12040" max="12040" width="16.42578125" style="318" customWidth="1"/>
    <col min="12041" max="12288" width="9.140625" style="318"/>
    <col min="12289" max="12289" width="8.140625" style="318" customWidth="1"/>
    <col min="12290" max="12290" width="22.140625" style="318" customWidth="1"/>
    <col min="12291" max="12291" width="26" style="318" customWidth="1"/>
    <col min="12292" max="12292" width="26.28515625" style="318" customWidth="1"/>
    <col min="12293" max="12293" width="22.42578125" style="318" customWidth="1"/>
    <col min="12294" max="12294" width="29.140625" style="318" customWidth="1"/>
    <col min="12295" max="12295" width="13.85546875" style="318" bestFit="1" customWidth="1"/>
    <col min="12296" max="12296" width="16.42578125" style="318" customWidth="1"/>
    <col min="12297" max="12544" width="9.140625" style="318"/>
    <col min="12545" max="12545" width="8.140625" style="318" customWidth="1"/>
    <col min="12546" max="12546" width="22.140625" style="318" customWidth="1"/>
    <col min="12547" max="12547" width="26" style="318" customWidth="1"/>
    <col min="12548" max="12548" width="26.28515625" style="318" customWidth="1"/>
    <col min="12549" max="12549" width="22.42578125" style="318" customWidth="1"/>
    <col min="12550" max="12550" width="29.140625" style="318" customWidth="1"/>
    <col min="12551" max="12551" width="13.85546875" style="318" bestFit="1" customWidth="1"/>
    <col min="12552" max="12552" width="16.42578125" style="318" customWidth="1"/>
    <col min="12553" max="12800" width="9.140625" style="318"/>
    <col min="12801" max="12801" width="8.140625" style="318" customWidth="1"/>
    <col min="12802" max="12802" width="22.140625" style="318" customWidth="1"/>
    <col min="12803" max="12803" width="26" style="318" customWidth="1"/>
    <col min="12804" max="12804" width="26.28515625" style="318" customWidth="1"/>
    <col min="12805" max="12805" width="22.42578125" style="318" customWidth="1"/>
    <col min="12806" max="12806" width="29.140625" style="318" customWidth="1"/>
    <col min="12807" max="12807" width="13.85546875" style="318" bestFit="1" customWidth="1"/>
    <col min="12808" max="12808" width="16.42578125" style="318" customWidth="1"/>
    <col min="12809" max="13056" width="9.140625" style="318"/>
    <col min="13057" max="13057" width="8.140625" style="318" customWidth="1"/>
    <col min="13058" max="13058" width="22.140625" style="318" customWidth="1"/>
    <col min="13059" max="13059" width="26" style="318" customWidth="1"/>
    <col min="13060" max="13060" width="26.28515625" style="318" customWidth="1"/>
    <col min="13061" max="13061" width="22.42578125" style="318" customWidth="1"/>
    <col min="13062" max="13062" width="29.140625" style="318" customWidth="1"/>
    <col min="13063" max="13063" width="13.85546875" style="318" bestFit="1" customWidth="1"/>
    <col min="13064" max="13064" width="16.42578125" style="318" customWidth="1"/>
    <col min="13065" max="13312" width="9.140625" style="318"/>
    <col min="13313" max="13313" width="8.140625" style="318" customWidth="1"/>
    <col min="13314" max="13314" width="22.140625" style="318" customWidth="1"/>
    <col min="13315" max="13315" width="26" style="318" customWidth="1"/>
    <col min="13316" max="13316" width="26.28515625" style="318" customWidth="1"/>
    <col min="13317" max="13317" width="22.42578125" style="318" customWidth="1"/>
    <col min="13318" max="13318" width="29.140625" style="318" customWidth="1"/>
    <col min="13319" max="13319" width="13.85546875" style="318" bestFit="1" customWidth="1"/>
    <col min="13320" max="13320" width="16.42578125" style="318" customWidth="1"/>
    <col min="13321" max="13568" width="9.140625" style="318"/>
    <col min="13569" max="13569" width="8.140625" style="318" customWidth="1"/>
    <col min="13570" max="13570" width="22.140625" style="318" customWidth="1"/>
    <col min="13571" max="13571" width="26" style="318" customWidth="1"/>
    <col min="13572" max="13572" width="26.28515625" style="318" customWidth="1"/>
    <col min="13573" max="13573" width="22.42578125" style="318" customWidth="1"/>
    <col min="13574" max="13574" width="29.140625" style="318" customWidth="1"/>
    <col min="13575" max="13575" width="13.85546875" style="318" bestFit="1" customWidth="1"/>
    <col min="13576" max="13576" width="16.42578125" style="318" customWidth="1"/>
    <col min="13577" max="13824" width="9.140625" style="318"/>
    <col min="13825" max="13825" width="8.140625" style="318" customWidth="1"/>
    <col min="13826" max="13826" width="22.140625" style="318" customWidth="1"/>
    <col min="13827" max="13827" width="26" style="318" customWidth="1"/>
    <col min="13828" max="13828" width="26.28515625" style="318" customWidth="1"/>
    <col min="13829" max="13829" width="22.42578125" style="318" customWidth="1"/>
    <col min="13830" max="13830" width="29.140625" style="318" customWidth="1"/>
    <col min="13831" max="13831" width="13.85546875" style="318" bestFit="1" customWidth="1"/>
    <col min="13832" max="13832" width="16.42578125" style="318" customWidth="1"/>
    <col min="13833" max="14080" width="9.140625" style="318"/>
    <col min="14081" max="14081" width="8.140625" style="318" customWidth="1"/>
    <col min="14082" max="14082" width="22.140625" style="318" customWidth="1"/>
    <col min="14083" max="14083" width="26" style="318" customWidth="1"/>
    <col min="14084" max="14084" width="26.28515625" style="318" customWidth="1"/>
    <col min="14085" max="14085" width="22.42578125" style="318" customWidth="1"/>
    <col min="14086" max="14086" width="29.140625" style="318" customWidth="1"/>
    <col min="14087" max="14087" width="13.85546875" style="318" bestFit="1" customWidth="1"/>
    <col min="14088" max="14088" width="16.42578125" style="318" customWidth="1"/>
    <col min="14089" max="14336" width="9.140625" style="318"/>
    <col min="14337" max="14337" width="8.140625" style="318" customWidth="1"/>
    <col min="14338" max="14338" width="22.140625" style="318" customWidth="1"/>
    <col min="14339" max="14339" width="26" style="318" customWidth="1"/>
    <col min="14340" max="14340" width="26.28515625" style="318" customWidth="1"/>
    <col min="14341" max="14341" width="22.42578125" style="318" customWidth="1"/>
    <col min="14342" max="14342" width="29.140625" style="318" customWidth="1"/>
    <col min="14343" max="14343" width="13.85546875" style="318" bestFit="1" customWidth="1"/>
    <col min="14344" max="14344" width="16.42578125" style="318" customWidth="1"/>
    <col min="14345" max="14592" width="9.140625" style="318"/>
    <col min="14593" max="14593" width="8.140625" style="318" customWidth="1"/>
    <col min="14594" max="14594" width="22.140625" style="318" customWidth="1"/>
    <col min="14595" max="14595" width="26" style="318" customWidth="1"/>
    <col min="14596" max="14596" width="26.28515625" style="318" customWidth="1"/>
    <col min="14597" max="14597" width="22.42578125" style="318" customWidth="1"/>
    <col min="14598" max="14598" width="29.140625" style="318" customWidth="1"/>
    <col min="14599" max="14599" width="13.85546875" style="318" bestFit="1" customWidth="1"/>
    <col min="14600" max="14600" width="16.42578125" style="318" customWidth="1"/>
    <col min="14601" max="14848" width="9.140625" style="318"/>
    <col min="14849" max="14849" width="8.140625" style="318" customWidth="1"/>
    <col min="14850" max="14850" width="22.140625" style="318" customWidth="1"/>
    <col min="14851" max="14851" width="26" style="318" customWidth="1"/>
    <col min="14852" max="14852" width="26.28515625" style="318" customWidth="1"/>
    <col min="14853" max="14853" width="22.42578125" style="318" customWidth="1"/>
    <col min="14854" max="14854" width="29.140625" style="318" customWidth="1"/>
    <col min="14855" max="14855" width="13.85546875" style="318" bestFit="1" customWidth="1"/>
    <col min="14856" max="14856" width="16.42578125" style="318" customWidth="1"/>
    <col min="14857" max="15104" width="9.140625" style="318"/>
    <col min="15105" max="15105" width="8.140625" style="318" customWidth="1"/>
    <col min="15106" max="15106" width="22.140625" style="318" customWidth="1"/>
    <col min="15107" max="15107" width="26" style="318" customWidth="1"/>
    <col min="15108" max="15108" width="26.28515625" style="318" customWidth="1"/>
    <col min="15109" max="15109" width="22.42578125" style="318" customWidth="1"/>
    <col min="15110" max="15110" width="29.140625" style="318" customWidth="1"/>
    <col min="15111" max="15111" width="13.85546875" style="318" bestFit="1" customWidth="1"/>
    <col min="15112" max="15112" width="16.42578125" style="318" customWidth="1"/>
    <col min="15113" max="15360" width="9.140625" style="318"/>
    <col min="15361" max="15361" width="8.140625" style="318" customWidth="1"/>
    <col min="15362" max="15362" width="22.140625" style="318" customWidth="1"/>
    <col min="15363" max="15363" width="26" style="318" customWidth="1"/>
    <col min="15364" max="15364" width="26.28515625" style="318" customWidth="1"/>
    <col min="15365" max="15365" width="22.42578125" style="318" customWidth="1"/>
    <col min="15366" max="15366" width="29.140625" style="318" customWidth="1"/>
    <col min="15367" max="15367" width="13.85546875" style="318" bestFit="1" customWidth="1"/>
    <col min="15368" max="15368" width="16.42578125" style="318" customWidth="1"/>
    <col min="15369" max="15616" width="9.140625" style="318"/>
    <col min="15617" max="15617" width="8.140625" style="318" customWidth="1"/>
    <col min="15618" max="15618" width="22.140625" style="318" customWidth="1"/>
    <col min="15619" max="15619" width="26" style="318" customWidth="1"/>
    <col min="15620" max="15620" width="26.28515625" style="318" customWidth="1"/>
    <col min="15621" max="15621" width="22.42578125" style="318" customWidth="1"/>
    <col min="15622" max="15622" width="29.140625" style="318" customWidth="1"/>
    <col min="15623" max="15623" width="13.85546875" style="318" bestFit="1" customWidth="1"/>
    <col min="15624" max="15624" width="16.42578125" style="318" customWidth="1"/>
    <col min="15625" max="15872" width="9.140625" style="318"/>
    <col min="15873" max="15873" width="8.140625" style="318" customWidth="1"/>
    <col min="15874" max="15874" width="22.140625" style="318" customWidth="1"/>
    <col min="15875" max="15875" width="26" style="318" customWidth="1"/>
    <col min="15876" max="15876" width="26.28515625" style="318" customWidth="1"/>
    <col min="15877" max="15877" width="22.42578125" style="318" customWidth="1"/>
    <col min="15878" max="15878" width="29.140625" style="318" customWidth="1"/>
    <col min="15879" max="15879" width="13.85546875" style="318" bestFit="1" customWidth="1"/>
    <col min="15880" max="15880" width="16.42578125" style="318" customWidth="1"/>
    <col min="15881" max="16128" width="9.140625" style="318"/>
    <col min="16129" max="16129" width="8.140625" style="318" customWidth="1"/>
    <col min="16130" max="16130" width="22.140625" style="318" customWidth="1"/>
    <col min="16131" max="16131" width="26" style="318" customWidth="1"/>
    <col min="16132" max="16132" width="26.28515625" style="318" customWidth="1"/>
    <col min="16133" max="16133" width="22.42578125" style="318" customWidth="1"/>
    <col min="16134" max="16134" width="29.140625" style="318" customWidth="1"/>
    <col min="16135" max="16135" width="13.85546875" style="318" bestFit="1" customWidth="1"/>
    <col min="16136" max="16136" width="16.42578125" style="318" customWidth="1"/>
    <col min="16137" max="16384" width="9.140625" style="318"/>
  </cols>
  <sheetData>
    <row r="2" spans="1:8" ht="19.5" customHeight="1" x14ac:dyDescent="0.2">
      <c r="B2" s="814" t="s">
        <v>263</v>
      </c>
      <c r="C2" s="815" t="s">
        <v>264</v>
      </c>
      <c r="D2" s="816"/>
      <c r="E2" s="816"/>
      <c r="F2" s="817"/>
    </row>
    <row r="3" spans="1:8" ht="45" x14ac:dyDescent="0.2">
      <c r="B3" s="814"/>
      <c r="C3" s="337" t="s">
        <v>265</v>
      </c>
      <c r="D3" s="337" t="s">
        <v>266</v>
      </c>
      <c r="E3" s="338" t="s">
        <v>267</v>
      </c>
      <c r="F3" s="337" t="s">
        <v>268</v>
      </c>
    </row>
    <row r="4" spans="1:8" ht="21" customHeight="1" x14ac:dyDescent="0.2">
      <c r="A4" s="319"/>
      <c r="B4" s="339" t="s">
        <v>269</v>
      </c>
      <c r="C4" s="340">
        <v>16856.707189999997</v>
      </c>
      <c r="D4" s="340">
        <v>20361.100439999998</v>
      </c>
      <c r="E4" s="320">
        <f t="shared" ref="E4:E39" si="0">D4-C4</f>
        <v>3504.393250000001</v>
      </c>
      <c r="F4" s="321">
        <v>0.20789310809639816</v>
      </c>
      <c r="H4" s="322"/>
    </row>
    <row r="5" spans="1:8" ht="21" customHeight="1" x14ac:dyDescent="0.2">
      <c r="A5" s="319"/>
      <c r="B5" s="339" t="s">
        <v>270</v>
      </c>
      <c r="C5" s="340">
        <v>2180.26836</v>
      </c>
      <c r="D5" s="340">
        <v>2596.5515699999996</v>
      </c>
      <c r="E5" s="320">
        <f t="shared" si="0"/>
        <v>416.2832099999996</v>
      </c>
      <c r="F5" s="321">
        <v>0.19093209700112301</v>
      </c>
      <c r="H5" s="322"/>
    </row>
    <row r="6" spans="1:8" ht="21" customHeight="1" x14ac:dyDescent="0.2">
      <c r="A6" s="319"/>
      <c r="B6" s="341" t="s">
        <v>271</v>
      </c>
      <c r="C6" s="340">
        <v>95152.896730000022</v>
      </c>
      <c r="D6" s="340">
        <v>112893.83027999997</v>
      </c>
      <c r="E6" s="320">
        <f t="shared" si="0"/>
        <v>17740.933549999943</v>
      </c>
      <c r="F6" s="321">
        <v>0.18644659447773315</v>
      </c>
      <c r="H6" s="322"/>
    </row>
    <row r="7" spans="1:8" ht="21" customHeight="1" x14ac:dyDescent="0.2">
      <c r="A7" s="319"/>
      <c r="B7" s="339" t="s">
        <v>272</v>
      </c>
      <c r="C7" s="340">
        <v>12752.408959999997</v>
      </c>
      <c r="D7" s="340">
        <v>14898.156249999998</v>
      </c>
      <c r="E7" s="320">
        <f t="shared" si="0"/>
        <v>2145.7472900000012</v>
      </c>
      <c r="F7" s="321">
        <v>0.16826211398414892</v>
      </c>
      <c r="H7" s="322"/>
    </row>
    <row r="8" spans="1:8" ht="21" customHeight="1" x14ac:dyDescent="0.2">
      <c r="A8" s="319"/>
      <c r="B8" s="341" t="s">
        <v>273</v>
      </c>
      <c r="C8" s="340">
        <v>23120.76888</v>
      </c>
      <c r="D8" s="340">
        <v>26908.651040000001</v>
      </c>
      <c r="E8" s="320">
        <f t="shared" si="0"/>
        <v>3787.882160000001</v>
      </c>
      <c r="F8" s="321">
        <v>0.16383028521497867</v>
      </c>
      <c r="H8" s="322"/>
    </row>
    <row r="9" spans="1:8" ht="21" customHeight="1" x14ac:dyDescent="0.2">
      <c r="A9" s="319"/>
      <c r="B9" s="339" t="s">
        <v>274</v>
      </c>
      <c r="C9" s="340">
        <v>20467.562739999998</v>
      </c>
      <c r="D9" s="340">
        <v>23523.25619</v>
      </c>
      <c r="E9" s="320">
        <f t="shared" si="0"/>
        <v>3055.6934500000025</v>
      </c>
      <c r="F9" s="321">
        <v>0.14929444647692347</v>
      </c>
      <c r="H9" s="322"/>
    </row>
    <row r="10" spans="1:8" ht="21" customHeight="1" x14ac:dyDescent="0.2">
      <c r="A10" s="319"/>
      <c r="B10" s="339" t="s">
        <v>275</v>
      </c>
      <c r="C10" s="340">
        <v>20658.872330000002</v>
      </c>
      <c r="D10" s="340">
        <v>23422.800070000001</v>
      </c>
      <c r="E10" s="320">
        <f t="shared" si="0"/>
        <v>2763.9277399999992</v>
      </c>
      <c r="F10" s="321">
        <v>0.13378889688893292</v>
      </c>
      <c r="H10" s="322"/>
    </row>
    <row r="11" spans="1:8" ht="21" customHeight="1" x14ac:dyDescent="0.2">
      <c r="A11" s="319"/>
      <c r="B11" s="339" t="s">
        <v>276</v>
      </c>
      <c r="C11" s="340">
        <v>11291.3177</v>
      </c>
      <c r="D11" s="340">
        <v>12753.0797</v>
      </c>
      <c r="E11" s="320">
        <f t="shared" si="0"/>
        <v>1461.7620000000006</v>
      </c>
      <c r="F11" s="321">
        <v>0.12945893817158294</v>
      </c>
      <c r="H11" s="322"/>
    </row>
    <row r="12" spans="1:8" ht="21" customHeight="1" x14ac:dyDescent="0.2">
      <c r="A12" s="319"/>
      <c r="B12" s="339" t="s">
        <v>277</v>
      </c>
      <c r="C12" s="340">
        <v>5346.6536299999998</v>
      </c>
      <c r="D12" s="340">
        <v>6025.6446299999998</v>
      </c>
      <c r="E12" s="320">
        <f t="shared" si="0"/>
        <v>678.99099999999999</v>
      </c>
      <c r="F12" s="321">
        <v>0.1269936388230184</v>
      </c>
      <c r="H12" s="322"/>
    </row>
    <row r="13" spans="1:8" ht="21" customHeight="1" x14ac:dyDescent="0.2">
      <c r="A13" s="319"/>
      <c r="B13" s="341" t="s">
        <v>278</v>
      </c>
      <c r="C13" s="340">
        <v>10858.468670000002</v>
      </c>
      <c r="D13" s="340">
        <v>12210.487860000001</v>
      </c>
      <c r="E13" s="320">
        <f t="shared" si="0"/>
        <v>1352.0191899999991</v>
      </c>
      <c r="F13" s="321">
        <v>0.12451287848123416</v>
      </c>
      <c r="H13" s="322"/>
    </row>
    <row r="14" spans="1:8" ht="21" customHeight="1" x14ac:dyDescent="0.2">
      <c r="B14" s="339" t="s">
        <v>279</v>
      </c>
      <c r="C14" s="340">
        <v>13946.902979999999</v>
      </c>
      <c r="D14" s="340">
        <v>15551.859279999997</v>
      </c>
      <c r="E14" s="320">
        <f t="shared" si="0"/>
        <v>1604.956299999998</v>
      </c>
      <c r="F14" s="321">
        <v>0.11507617872595244</v>
      </c>
      <c r="H14" s="322"/>
    </row>
    <row r="15" spans="1:8" ht="21" customHeight="1" x14ac:dyDescent="0.2">
      <c r="A15" s="323"/>
      <c r="B15" s="341" t="s">
        <v>280</v>
      </c>
      <c r="C15" s="340">
        <v>15004.19601</v>
      </c>
      <c r="D15" s="340">
        <v>16678.969069999999</v>
      </c>
      <c r="E15" s="320">
        <f t="shared" si="0"/>
        <v>1674.7730599999995</v>
      </c>
      <c r="F15" s="321">
        <v>0.11162031333660249</v>
      </c>
      <c r="H15" s="322"/>
    </row>
    <row r="16" spans="1:8" ht="21" customHeight="1" x14ac:dyDescent="0.2">
      <c r="B16" s="341" t="s">
        <v>281</v>
      </c>
      <c r="C16" s="340">
        <v>8108.5591000000004</v>
      </c>
      <c r="D16" s="340">
        <v>8964.6795899999997</v>
      </c>
      <c r="E16" s="320">
        <f t="shared" si="0"/>
        <v>856.12048999999934</v>
      </c>
      <c r="F16" s="321">
        <v>0.10558232103161203</v>
      </c>
      <c r="H16" s="322"/>
    </row>
    <row r="17" spans="2:8" ht="21" customHeight="1" x14ac:dyDescent="0.2">
      <c r="B17" s="339" t="s">
        <v>282</v>
      </c>
      <c r="C17" s="340">
        <v>16772.726480000005</v>
      </c>
      <c r="D17" s="340">
        <v>18441.865040000008</v>
      </c>
      <c r="E17" s="320">
        <f t="shared" si="0"/>
        <v>1669.1385600000031</v>
      </c>
      <c r="F17" s="321">
        <v>9.9515040800927768E-2</v>
      </c>
      <c r="H17" s="322"/>
    </row>
    <row r="18" spans="2:8" ht="21" customHeight="1" x14ac:dyDescent="0.2">
      <c r="B18" s="339" t="s">
        <v>283</v>
      </c>
      <c r="C18" s="340">
        <v>11472.351349999999</v>
      </c>
      <c r="D18" s="340">
        <v>12526.451800000003</v>
      </c>
      <c r="E18" s="320">
        <f t="shared" si="0"/>
        <v>1054.1004500000035</v>
      </c>
      <c r="F18" s="321">
        <v>9.1881813748670105E-2</v>
      </c>
      <c r="H18" s="322"/>
    </row>
    <row r="19" spans="2:8" ht="21" customHeight="1" x14ac:dyDescent="0.2">
      <c r="B19" s="339" t="s">
        <v>284</v>
      </c>
      <c r="C19" s="340">
        <v>7752.5856399999984</v>
      </c>
      <c r="D19" s="340">
        <v>8413.8539099999998</v>
      </c>
      <c r="E19" s="320">
        <f t="shared" si="0"/>
        <v>661.26827000000139</v>
      </c>
      <c r="F19" s="321">
        <v>8.529648051717631E-2</v>
      </c>
      <c r="H19" s="322"/>
    </row>
    <row r="20" spans="2:8" ht="21" customHeight="1" x14ac:dyDescent="0.2">
      <c r="B20" s="339" t="s">
        <v>285</v>
      </c>
      <c r="C20" s="340">
        <v>13668.453319999997</v>
      </c>
      <c r="D20" s="340">
        <v>14770.704189999995</v>
      </c>
      <c r="E20" s="320">
        <f t="shared" si="0"/>
        <v>1102.250869999998</v>
      </c>
      <c r="F20" s="321">
        <v>8.0641960300450233E-2</v>
      </c>
      <c r="H20" s="322"/>
    </row>
    <row r="21" spans="2:8" ht="21" customHeight="1" x14ac:dyDescent="0.2">
      <c r="B21" s="339" t="s">
        <v>286</v>
      </c>
      <c r="C21" s="340">
        <v>16634.08469</v>
      </c>
      <c r="D21" s="340">
        <v>17970.627909999999</v>
      </c>
      <c r="E21" s="320">
        <f t="shared" si="0"/>
        <v>1336.5432199999996</v>
      </c>
      <c r="F21" s="321">
        <v>8.0349670264904693E-2</v>
      </c>
      <c r="H21" s="322"/>
    </row>
    <row r="22" spans="2:8" ht="21" customHeight="1" x14ac:dyDescent="0.2">
      <c r="B22" s="339" t="s">
        <v>287</v>
      </c>
      <c r="C22" s="340">
        <v>14418.760289999995</v>
      </c>
      <c r="D22" s="340">
        <v>15547.14913</v>
      </c>
      <c r="E22" s="320">
        <f t="shared" si="0"/>
        <v>1128.3888400000051</v>
      </c>
      <c r="F22" s="321">
        <v>7.8258381255050802E-2</v>
      </c>
      <c r="H22" s="322"/>
    </row>
    <row r="23" spans="2:8" ht="21" customHeight="1" x14ac:dyDescent="0.2">
      <c r="B23" s="339" t="s">
        <v>288</v>
      </c>
      <c r="C23" s="340">
        <v>11787.127380000002</v>
      </c>
      <c r="D23" s="340">
        <v>12651.673989999999</v>
      </c>
      <c r="E23" s="320">
        <f t="shared" si="0"/>
        <v>864.5466099999976</v>
      </c>
      <c r="F23" s="321">
        <v>7.334667575298548E-2</v>
      </c>
      <c r="H23" s="322"/>
    </row>
    <row r="24" spans="2:8" ht="21" customHeight="1" x14ac:dyDescent="0.2">
      <c r="B24" s="339" t="s">
        <v>289</v>
      </c>
      <c r="C24" s="340">
        <v>8091.8776000000016</v>
      </c>
      <c r="D24" s="340">
        <v>8643.353000000001</v>
      </c>
      <c r="E24" s="320">
        <f t="shared" si="0"/>
        <v>551.47539999999935</v>
      </c>
      <c r="F24" s="321">
        <v>6.8151722907919376E-2</v>
      </c>
      <c r="H24" s="322"/>
    </row>
    <row r="25" spans="2:8" ht="21" customHeight="1" x14ac:dyDescent="0.2">
      <c r="B25" s="339" t="s">
        <v>290</v>
      </c>
      <c r="C25" s="340">
        <v>4395.8875099999996</v>
      </c>
      <c r="D25" s="340">
        <v>4681.7025899999999</v>
      </c>
      <c r="E25" s="320">
        <f t="shared" si="0"/>
        <v>285.81508000000031</v>
      </c>
      <c r="F25" s="321">
        <v>6.5018742938669938E-2</v>
      </c>
      <c r="H25" s="322"/>
    </row>
    <row r="26" spans="2:8" ht="21" customHeight="1" x14ac:dyDescent="0.2">
      <c r="B26" s="339" t="s">
        <v>291</v>
      </c>
      <c r="C26" s="340">
        <v>16018.289000000002</v>
      </c>
      <c r="D26" s="340">
        <v>16980.959770000009</v>
      </c>
      <c r="E26" s="320">
        <f t="shared" si="0"/>
        <v>962.67077000000609</v>
      </c>
      <c r="F26" s="321">
        <v>6.0098227095291223E-2</v>
      </c>
      <c r="H26" s="322"/>
    </row>
    <row r="27" spans="2:8" ht="21" customHeight="1" x14ac:dyDescent="0.2">
      <c r="B27" s="339" t="s">
        <v>292</v>
      </c>
      <c r="C27" s="340">
        <v>2301.31106</v>
      </c>
      <c r="D27" s="340">
        <v>2429.8494600000004</v>
      </c>
      <c r="E27" s="320">
        <f t="shared" si="0"/>
        <v>128.53840000000037</v>
      </c>
      <c r="F27" s="321">
        <v>5.5854422391730107E-2</v>
      </c>
      <c r="H27" s="322"/>
    </row>
    <row r="28" spans="2:8" ht="21" customHeight="1" x14ac:dyDescent="0.2">
      <c r="B28" s="339" t="s">
        <v>293</v>
      </c>
      <c r="C28" s="340">
        <v>10883.871050000002</v>
      </c>
      <c r="D28" s="340">
        <v>11396.274310000001</v>
      </c>
      <c r="E28" s="320">
        <f t="shared" si="0"/>
        <v>512.40325999999914</v>
      </c>
      <c r="F28" s="321">
        <v>4.7079137344244737E-2</v>
      </c>
      <c r="H28" s="322"/>
    </row>
    <row r="29" spans="2:8" ht="21" customHeight="1" x14ac:dyDescent="0.2">
      <c r="B29" s="341" t="s">
        <v>294</v>
      </c>
      <c r="C29" s="340">
        <v>7896.51325</v>
      </c>
      <c r="D29" s="340">
        <v>8237.6203800000003</v>
      </c>
      <c r="E29" s="320">
        <f t="shared" si="0"/>
        <v>341.10713000000032</v>
      </c>
      <c r="F29" s="321">
        <v>4.3197183263131933E-2</v>
      </c>
      <c r="H29" s="322"/>
    </row>
    <row r="30" spans="2:8" ht="21" customHeight="1" x14ac:dyDescent="0.2">
      <c r="B30" s="339" t="s">
        <v>295</v>
      </c>
      <c r="C30" s="340">
        <v>18154.995899999994</v>
      </c>
      <c r="D30" s="340">
        <v>18886.362339999992</v>
      </c>
      <c r="E30" s="320">
        <f t="shared" si="0"/>
        <v>731.36643999999797</v>
      </c>
      <c r="F30" s="321">
        <v>4.0284583044163602E-2</v>
      </c>
      <c r="H30" s="322"/>
    </row>
    <row r="31" spans="2:8" ht="21" customHeight="1" x14ac:dyDescent="0.2">
      <c r="B31" s="341" t="s">
        <v>296</v>
      </c>
      <c r="C31" s="340">
        <v>8761.6991100000014</v>
      </c>
      <c r="D31" s="340">
        <v>9109.1866400000017</v>
      </c>
      <c r="E31" s="320">
        <f t="shared" si="0"/>
        <v>347.48753000000033</v>
      </c>
      <c r="F31" s="321">
        <v>3.9659833741996664E-2</v>
      </c>
      <c r="H31" s="322"/>
    </row>
    <row r="32" spans="2:8" ht="21" customHeight="1" x14ac:dyDescent="0.2">
      <c r="B32" s="339" t="s">
        <v>297</v>
      </c>
      <c r="C32" s="340">
        <v>9069.2155700000021</v>
      </c>
      <c r="D32" s="340">
        <v>9425.6726799999997</v>
      </c>
      <c r="E32" s="320">
        <f t="shared" si="0"/>
        <v>356.45710999999756</v>
      </c>
      <c r="F32" s="321">
        <v>3.9304072910023136E-2</v>
      </c>
      <c r="H32" s="322"/>
    </row>
    <row r="33" spans="2:8" ht="21" customHeight="1" x14ac:dyDescent="0.2">
      <c r="B33" s="341" t="s">
        <v>298</v>
      </c>
      <c r="C33" s="340">
        <v>43426.789539999983</v>
      </c>
      <c r="D33" s="340">
        <v>45128.769369999995</v>
      </c>
      <c r="E33" s="320">
        <f t="shared" si="0"/>
        <v>1701.9798300000111</v>
      </c>
      <c r="F33" s="321">
        <v>3.9191933090801712E-2</v>
      </c>
      <c r="H33" s="322"/>
    </row>
    <row r="34" spans="2:8" ht="21" customHeight="1" x14ac:dyDescent="0.2">
      <c r="B34" s="341" t="s">
        <v>299</v>
      </c>
      <c r="C34" s="340">
        <v>13727.156799999999</v>
      </c>
      <c r="D34" s="340">
        <v>14156.819740000001</v>
      </c>
      <c r="E34" s="320">
        <f t="shared" si="0"/>
        <v>429.66294000000198</v>
      </c>
      <c r="F34" s="321">
        <v>3.1300213602863725E-2</v>
      </c>
      <c r="H34" s="322"/>
    </row>
    <row r="35" spans="2:8" ht="21" customHeight="1" x14ac:dyDescent="0.2">
      <c r="B35" s="339" t="s">
        <v>300</v>
      </c>
      <c r="C35" s="340">
        <v>14568.89545</v>
      </c>
      <c r="D35" s="340">
        <v>14929.060809999999</v>
      </c>
      <c r="E35" s="320">
        <f t="shared" si="0"/>
        <v>360.16535999999905</v>
      </c>
      <c r="F35" s="321">
        <v>2.4721528219903588E-2</v>
      </c>
      <c r="H35" s="322"/>
    </row>
    <row r="36" spans="2:8" ht="21" customHeight="1" x14ac:dyDescent="0.2">
      <c r="B36" s="341" t="s">
        <v>301</v>
      </c>
      <c r="C36" s="340">
        <v>6942.6269299999976</v>
      </c>
      <c r="D36" s="340">
        <v>7095.2369199999994</v>
      </c>
      <c r="E36" s="320">
        <f t="shared" si="0"/>
        <v>152.60999000000174</v>
      </c>
      <c r="F36" s="321">
        <v>2.1981591627882713E-2</v>
      </c>
      <c r="H36" s="322"/>
    </row>
    <row r="37" spans="2:8" ht="21" customHeight="1" x14ac:dyDescent="0.2">
      <c r="B37" s="339" t="s">
        <v>302</v>
      </c>
      <c r="C37" s="340">
        <v>6326.3187499999995</v>
      </c>
      <c r="D37" s="340">
        <v>6462.3099099999981</v>
      </c>
      <c r="E37" s="320">
        <f t="shared" si="0"/>
        <v>135.99115999999867</v>
      </c>
      <c r="F37" s="321">
        <v>2.1496096762433803E-2</v>
      </c>
      <c r="H37" s="322"/>
    </row>
    <row r="38" spans="2:8" ht="21" customHeight="1" x14ac:dyDescent="0.2">
      <c r="B38" s="339" t="s">
        <v>303</v>
      </c>
      <c r="C38" s="340">
        <v>12270.96458</v>
      </c>
      <c r="D38" s="340">
        <v>12474.672010000002</v>
      </c>
      <c r="E38" s="320">
        <f t="shared" si="0"/>
        <v>203.7074300000022</v>
      </c>
      <c r="F38" s="321">
        <v>1.6600767500544844E-2</v>
      </c>
      <c r="H38" s="322"/>
    </row>
    <row r="39" spans="2:8" ht="21" customHeight="1" thickBot="1" x14ac:dyDescent="0.25">
      <c r="B39" s="342" t="s">
        <v>304</v>
      </c>
      <c r="C39" s="343">
        <v>20707.51557</v>
      </c>
      <c r="D39" s="343">
        <v>20808.305490000002</v>
      </c>
      <c r="E39" s="324">
        <f t="shared" si="0"/>
        <v>100.78992000000289</v>
      </c>
      <c r="F39" s="325">
        <v>4.8673110812975651E-3</v>
      </c>
      <c r="H39" s="322"/>
    </row>
    <row r="40" spans="2:8" ht="21" customHeight="1" thickTop="1" thickBot="1" x14ac:dyDescent="0.25">
      <c r="B40" s="344" t="s">
        <v>305</v>
      </c>
      <c r="C40" s="326">
        <f>SUM(C4:C39)</f>
        <v>551795.60009999992</v>
      </c>
      <c r="D40" s="326">
        <f>SUM(D4:D39)</f>
        <v>607957.54735999997</v>
      </c>
      <c r="E40" s="326">
        <f>SUM(E4:E39)</f>
        <v>56161.947259999972</v>
      </c>
      <c r="F40" s="327">
        <v>0.10178034629094901</v>
      </c>
      <c r="H40" s="322"/>
    </row>
    <row r="41" spans="2:8" ht="21" customHeight="1" thickTop="1" thickBot="1" x14ac:dyDescent="0.25">
      <c r="B41" s="345" t="s">
        <v>306</v>
      </c>
      <c r="C41" s="346">
        <v>11964.61507</v>
      </c>
      <c r="D41" s="346">
        <v>14274.251930000002</v>
      </c>
      <c r="E41" s="328">
        <f>D41-C41</f>
        <v>2309.6368600000023</v>
      </c>
      <c r="F41" s="329">
        <v>0.19303896084305894</v>
      </c>
      <c r="H41" s="322"/>
    </row>
    <row r="42" spans="2:8" ht="21" customHeight="1" thickTop="1" x14ac:dyDescent="0.2">
      <c r="B42" s="347" t="s">
        <v>307</v>
      </c>
      <c r="C42" s="330">
        <f>SUM(C40:C41)</f>
        <v>563760.21516999998</v>
      </c>
      <c r="D42" s="330">
        <f>SUM(D40:D41)</f>
        <v>622231.79929</v>
      </c>
      <c r="E42" s="330">
        <f>SUM(E40:E41)</f>
        <v>58471.58411999997</v>
      </c>
      <c r="F42" s="331">
        <v>0.10371711686389262</v>
      </c>
      <c r="H42" s="322"/>
    </row>
    <row r="43" spans="2:8" ht="12.75" customHeight="1" x14ac:dyDescent="0.2">
      <c r="D43" s="332"/>
    </row>
  </sheetData>
  <mergeCells count="2">
    <mergeCell ref="B2:B3"/>
    <mergeCell ref="C2:F2"/>
  </mergeCells>
  <conditionalFormatting sqref="E4:E39">
    <cfRule type="cellIs" dxfId="3" priority="2" stopIfTrue="1" operator="lessThan">
      <formula>0</formula>
    </cfRule>
  </conditionalFormatting>
  <conditionalFormatting sqref="E41">
    <cfRule type="cellIs" dxfId="2" priority="1" stopIfTrue="1" operator="lessThan">
      <formula>0</formula>
    </cfRule>
  </conditionalFormatting>
  <pageMargins left="0.78740157480314965" right="0.59055118110236227" top="0.55118110236220474" bottom="0.74803149606299213" header="0.51181102362204722" footer="0.51181102362204722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G20"/>
  <sheetViews>
    <sheetView zoomScale="75" workbookViewId="0">
      <selection activeCell="C13" sqref="C13"/>
    </sheetView>
  </sheetViews>
  <sheetFormatPr defaultRowHeight="15" x14ac:dyDescent="0.2"/>
  <cols>
    <col min="1" max="1" width="44.28515625" style="355" customWidth="1"/>
    <col min="2" max="2" width="29.7109375" style="355" customWidth="1"/>
    <col min="3" max="3" width="18" style="355" customWidth="1"/>
    <col min="4" max="4" width="12.7109375" style="355" bestFit="1" customWidth="1"/>
    <col min="5" max="256" width="9.140625" style="355"/>
    <col min="257" max="257" width="44.28515625" style="355" customWidth="1"/>
    <col min="258" max="258" width="29.7109375" style="355" customWidth="1"/>
    <col min="259" max="259" width="18" style="355" customWidth="1"/>
    <col min="260" max="260" width="12.7109375" style="355" bestFit="1" customWidth="1"/>
    <col min="261" max="512" width="9.140625" style="355"/>
    <col min="513" max="513" width="44.28515625" style="355" customWidth="1"/>
    <col min="514" max="514" width="29.7109375" style="355" customWidth="1"/>
    <col min="515" max="515" width="18" style="355" customWidth="1"/>
    <col min="516" max="516" width="12.7109375" style="355" bestFit="1" customWidth="1"/>
    <col min="517" max="768" width="9.140625" style="355"/>
    <col min="769" max="769" width="44.28515625" style="355" customWidth="1"/>
    <col min="770" max="770" width="29.7109375" style="355" customWidth="1"/>
    <col min="771" max="771" width="18" style="355" customWidth="1"/>
    <col min="772" max="772" width="12.7109375" style="355" bestFit="1" customWidth="1"/>
    <col min="773" max="1024" width="9.140625" style="355"/>
    <col min="1025" max="1025" width="44.28515625" style="355" customWidth="1"/>
    <col min="1026" max="1026" width="29.7109375" style="355" customWidth="1"/>
    <col min="1027" max="1027" width="18" style="355" customWidth="1"/>
    <col min="1028" max="1028" width="12.7109375" style="355" bestFit="1" customWidth="1"/>
    <col min="1029" max="1280" width="9.140625" style="355"/>
    <col min="1281" max="1281" width="44.28515625" style="355" customWidth="1"/>
    <col min="1282" max="1282" width="29.7109375" style="355" customWidth="1"/>
    <col min="1283" max="1283" width="18" style="355" customWidth="1"/>
    <col min="1284" max="1284" width="12.7109375" style="355" bestFit="1" customWidth="1"/>
    <col min="1285" max="1536" width="9.140625" style="355"/>
    <col min="1537" max="1537" width="44.28515625" style="355" customWidth="1"/>
    <col min="1538" max="1538" width="29.7109375" style="355" customWidth="1"/>
    <col min="1539" max="1539" width="18" style="355" customWidth="1"/>
    <col min="1540" max="1540" width="12.7109375" style="355" bestFit="1" customWidth="1"/>
    <col min="1541" max="1792" width="9.140625" style="355"/>
    <col min="1793" max="1793" width="44.28515625" style="355" customWidth="1"/>
    <col min="1794" max="1794" width="29.7109375" style="355" customWidth="1"/>
    <col min="1795" max="1795" width="18" style="355" customWidth="1"/>
    <col min="1796" max="1796" width="12.7109375" style="355" bestFit="1" customWidth="1"/>
    <col min="1797" max="2048" width="9.140625" style="355"/>
    <col min="2049" max="2049" width="44.28515625" style="355" customWidth="1"/>
    <col min="2050" max="2050" width="29.7109375" style="355" customWidth="1"/>
    <col min="2051" max="2051" width="18" style="355" customWidth="1"/>
    <col min="2052" max="2052" width="12.7109375" style="355" bestFit="1" customWidth="1"/>
    <col min="2053" max="2304" width="9.140625" style="355"/>
    <col min="2305" max="2305" width="44.28515625" style="355" customWidth="1"/>
    <col min="2306" max="2306" width="29.7109375" style="355" customWidth="1"/>
    <col min="2307" max="2307" width="18" style="355" customWidth="1"/>
    <col min="2308" max="2308" width="12.7109375" style="355" bestFit="1" customWidth="1"/>
    <col min="2309" max="2560" width="9.140625" style="355"/>
    <col min="2561" max="2561" width="44.28515625" style="355" customWidth="1"/>
    <col min="2562" max="2562" width="29.7109375" style="355" customWidth="1"/>
    <col min="2563" max="2563" width="18" style="355" customWidth="1"/>
    <col min="2564" max="2564" width="12.7109375" style="355" bestFit="1" customWidth="1"/>
    <col min="2565" max="2816" width="9.140625" style="355"/>
    <col min="2817" max="2817" width="44.28515625" style="355" customWidth="1"/>
    <col min="2818" max="2818" width="29.7109375" style="355" customWidth="1"/>
    <col min="2819" max="2819" width="18" style="355" customWidth="1"/>
    <col min="2820" max="2820" width="12.7109375" style="355" bestFit="1" customWidth="1"/>
    <col min="2821" max="3072" width="9.140625" style="355"/>
    <col min="3073" max="3073" width="44.28515625" style="355" customWidth="1"/>
    <col min="3074" max="3074" width="29.7109375" style="355" customWidth="1"/>
    <col min="3075" max="3075" width="18" style="355" customWidth="1"/>
    <col min="3076" max="3076" width="12.7109375" style="355" bestFit="1" customWidth="1"/>
    <col min="3077" max="3328" width="9.140625" style="355"/>
    <col min="3329" max="3329" width="44.28515625" style="355" customWidth="1"/>
    <col min="3330" max="3330" width="29.7109375" style="355" customWidth="1"/>
    <col min="3331" max="3331" width="18" style="355" customWidth="1"/>
    <col min="3332" max="3332" width="12.7109375" style="355" bestFit="1" customWidth="1"/>
    <col min="3333" max="3584" width="9.140625" style="355"/>
    <col min="3585" max="3585" width="44.28515625" style="355" customWidth="1"/>
    <col min="3586" max="3586" width="29.7109375" style="355" customWidth="1"/>
    <col min="3587" max="3587" width="18" style="355" customWidth="1"/>
    <col min="3588" max="3588" width="12.7109375" style="355" bestFit="1" customWidth="1"/>
    <col min="3589" max="3840" width="9.140625" style="355"/>
    <col min="3841" max="3841" width="44.28515625" style="355" customWidth="1"/>
    <col min="3842" max="3842" width="29.7109375" style="355" customWidth="1"/>
    <col min="3843" max="3843" width="18" style="355" customWidth="1"/>
    <col min="3844" max="3844" width="12.7109375" style="355" bestFit="1" customWidth="1"/>
    <col min="3845" max="4096" width="9.140625" style="355"/>
    <col min="4097" max="4097" width="44.28515625" style="355" customWidth="1"/>
    <col min="4098" max="4098" width="29.7109375" style="355" customWidth="1"/>
    <col min="4099" max="4099" width="18" style="355" customWidth="1"/>
    <col min="4100" max="4100" width="12.7109375" style="355" bestFit="1" customWidth="1"/>
    <col min="4101" max="4352" width="9.140625" style="355"/>
    <col min="4353" max="4353" width="44.28515625" style="355" customWidth="1"/>
    <col min="4354" max="4354" width="29.7109375" style="355" customWidth="1"/>
    <col min="4355" max="4355" width="18" style="355" customWidth="1"/>
    <col min="4356" max="4356" width="12.7109375" style="355" bestFit="1" customWidth="1"/>
    <col min="4357" max="4608" width="9.140625" style="355"/>
    <col min="4609" max="4609" width="44.28515625" style="355" customWidth="1"/>
    <col min="4610" max="4610" width="29.7109375" style="355" customWidth="1"/>
    <col min="4611" max="4611" width="18" style="355" customWidth="1"/>
    <col min="4612" max="4612" width="12.7109375" style="355" bestFit="1" customWidth="1"/>
    <col min="4613" max="4864" width="9.140625" style="355"/>
    <col min="4865" max="4865" width="44.28515625" style="355" customWidth="1"/>
    <col min="4866" max="4866" width="29.7109375" style="355" customWidth="1"/>
    <col min="4867" max="4867" width="18" style="355" customWidth="1"/>
    <col min="4868" max="4868" width="12.7109375" style="355" bestFit="1" customWidth="1"/>
    <col min="4869" max="5120" width="9.140625" style="355"/>
    <col min="5121" max="5121" width="44.28515625" style="355" customWidth="1"/>
    <col min="5122" max="5122" width="29.7109375" style="355" customWidth="1"/>
    <col min="5123" max="5123" width="18" style="355" customWidth="1"/>
    <col min="5124" max="5124" width="12.7109375" style="355" bestFit="1" customWidth="1"/>
    <col min="5125" max="5376" width="9.140625" style="355"/>
    <col min="5377" max="5377" width="44.28515625" style="355" customWidth="1"/>
    <col min="5378" max="5378" width="29.7109375" style="355" customWidth="1"/>
    <col min="5379" max="5379" width="18" style="355" customWidth="1"/>
    <col min="5380" max="5380" width="12.7109375" style="355" bestFit="1" customWidth="1"/>
    <col min="5381" max="5632" width="9.140625" style="355"/>
    <col min="5633" max="5633" width="44.28515625" style="355" customWidth="1"/>
    <col min="5634" max="5634" width="29.7109375" style="355" customWidth="1"/>
    <col min="5635" max="5635" width="18" style="355" customWidth="1"/>
    <col min="5636" max="5636" width="12.7109375" style="355" bestFit="1" customWidth="1"/>
    <col min="5637" max="5888" width="9.140625" style="355"/>
    <col min="5889" max="5889" width="44.28515625" style="355" customWidth="1"/>
    <col min="5890" max="5890" width="29.7109375" style="355" customWidth="1"/>
    <col min="5891" max="5891" width="18" style="355" customWidth="1"/>
    <col min="5892" max="5892" width="12.7109375" style="355" bestFit="1" customWidth="1"/>
    <col min="5893" max="6144" width="9.140625" style="355"/>
    <col min="6145" max="6145" width="44.28515625" style="355" customWidth="1"/>
    <col min="6146" max="6146" width="29.7109375" style="355" customWidth="1"/>
    <col min="6147" max="6147" width="18" style="355" customWidth="1"/>
    <col min="6148" max="6148" width="12.7109375" style="355" bestFit="1" customWidth="1"/>
    <col min="6149" max="6400" width="9.140625" style="355"/>
    <col min="6401" max="6401" width="44.28515625" style="355" customWidth="1"/>
    <col min="6402" max="6402" width="29.7109375" style="355" customWidth="1"/>
    <col min="6403" max="6403" width="18" style="355" customWidth="1"/>
    <col min="6404" max="6404" width="12.7109375" style="355" bestFit="1" customWidth="1"/>
    <col min="6405" max="6656" width="9.140625" style="355"/>
    <col min="6657" max="6657" width="44.28515625" style="355" customWidth="1"/>
    <col min="6658" max="6658" width="29.7109375" style="355" customWidth="1"/>
    <col min="6659" max="6659" width="18" style="355" customWidth="1"/>
    <col min="6660" max="6660" width="12.7109375" style="355" bestFit="1" customWidth="1"/>
    <col min="6661" max="6912" width="9.140625" style="355"/>
    <col min="6913" max="6913" width="44.28515625" style="355" customWidth="1"/>
    <col min="6914" max="6914" width="29.7109375" style="355" customWidth="1"/>
    <col min="6915" max="6915" width="18" style="355" customWidth="1"/>
    <col min="6916" max="6916" width="12.7109375" style="355" bestFit="1" customWidth="1"/>
    <col min="6917" max="7168" width="9.140625" style="355"/>
    <col min="7169" max="7169" width="44.28515625" style="355" customWidth="1"/>
    <col min="7170" max="7170" width="29.7109375" style="355" customWidth="1"/>
    <col min="7171" max="7171" width="18" style="355" customWidth="1"/>
    <col min="7172" max="7172" width="12.7109375" style="355" bestFit="1" customWidth="1"/>
    <col min="7173" max="7424" width="9.140625" style="355"/>
    <col min="7425" max="7425" width="44.28515625" style="355" customWidth="1"/>
    <col min="7426" max="7426" width="29.7109375" style="355" customWidth="1"/>
    <col min="7427" max="7427" width="18" style="355" customWidth="1"/>
    <col min="7428" max="7428" width="12.7109375" style="355" bestFit="1" customWidth="1"/>
    <col min="7429" max="7680" width="9.140625" style="355"/>
    <col min="7681" max="7681" width="44.28515625" style="355" customWidth="1"/>
    <col min="7682" max="7682" width="29.7109375" style="355" customWidth="1"/>
    <col min="7683" max="7683" width="18" style="355" customWidth="1"/>
    <col min="7684" max="7684" width="12.7109375" style="355" bestFit="1" customWidth="1"/>
    <col min="7685" max="7936" width="9.140625" style="355"/>
    <col min="7937" max="7937" width="44.28515625" style="355" customWidth="1"/>
    <col min="7938" max="7938" width="29.7109375" style="355" customWidth="1"/>
    <col min="7939" max="7939" width="18" style="355" customWidth="1"/>
    <col min="7940" max="7940" width="12.7109375" style="355" bestFit="1" customWidth="1"/>
    <col min="7941" max="8192" width="9.140625" style="355"/>
    <col min="8193" max="8193" width="44.28515625" style="355" customWidth="1"/>
    <col min="8194" max="8194" width="29.7109375" style="355" customWidth="1"/>
    <col min="8195" max="8195" width="18" style="355" customWidth="1"/>
    <col min="8196" max="8196" width="12.7109375" style="355" bestFit="1" customWidth="1"/>
    <col min="8197" max="8448" width="9.140625" style="355"/>
    <col min="8449" max="8449" width="44.28515625" style="355" customWidth="1"/>
    <col min="8450" max="8450" width="29.7109375" style="355" customWidth="1"/>
    <col min="8451" max="8451" width="18" style="355" customWidth="1"/>
    <col min="8452" max="8452" width="12.7109375" style="355" bestFit="1" customWidth="1"/>
    <col min="8453" max="8704" width="9.140625" style="355"/>
    <col min="8705" max="8705" width="44.28515625" style="355" customWidth="1"/>
    <col min="8706" max="8706" width="29.7109375" style="355" customWidth="1"/>
    <col min="8707" max="8707" width="18" style="355" customWidth="1"/>
    <col min="8708" max="8708" width="12.7109375" style="355" bestFit="1" customWidth="1"/>
    <col min="8709" max="8960" width="9.140625" style="355"/>
    <col min="8961" max="8961" width="44.28515625" style="355" customWidth="1"/>
    <col min="8962" max="8962" width="29.7109375" style="355" customWidth="1"/>
    <col min="8963" max="8963" width="18" style="355" customWidth="1"/>
    <col min="8964" max="8964" width="12.7109375" style="355" bestFit="1" customWidth="1"/>
    <col min="8965" max="9216" width="9.140625" style="355"/>
    <col min="9217" max="9217" width="44.28515625" style="355" customWidth="1"/>
    <col min="9218" max="9218" width="29.7109375" style="355" customWidth="1"/>
    <col min="9219" max="9219" width="18" style="355" customWidth="1"/>
    <col min="9220" max="9220" width="12.7109375" style="355" bestFit="1" customWidth="1"/>
    <col min="9221" max="9472" width="9.140625" style="355"/>
    <col min="9473" max="9473" width="44.28515625" style="355" customWidth="1"/>
    <col min="9474" max="9474" width="29.7109375" style="355" customWidth="1"/>
    <col min="9475" max="9475" width="18" style="355" customWidth="1"/>
    <col min="9476" max="9476" width="12.7109375" style="355" bestFit="1" customWidth="1"/>
    <col min="9477" max="9728" width="9.140625" style="355"/>
    <col min="9729" max="9729" width="44.28515625" style="355" customWidth="1"/>
    <col min="9730" max="9730" width="29.7109375" style="355" customWidth="1"/>
    <col min="9731" max="9731" width="18" style="355" customWidth="1"/>
    <col min="9732" max="9732" width="12.7109375" style="355" bestFit="1" customWidth="1"/>
    <col min="9733" max="9984" width="9.140625" style="355"/>
    <col min="9985" max="9985" width="44.28515625" style="355" customWidth="1"/>
    <col min="9986" max="9986" width="29.7109375" style="355" customWidth="1"/>
    <col min="9987" max="9987" width="18" style="355" customWidth="1"/>
    <col min="9988" max="9988" width="12.7109375" style="355" bestFit="1" customWidth="1"/>
    <col min="9989" max="10240" width="9.140625" style="355"/>
    <col min="10241" max="10241" width="44.28515625" style="355" customWidth="1"/>
    <col min="10242" max="10242" width="29.7109375" style="355" customWidth="1"/>
    <col min="10243" max="10243" width="18" style="355" customWidth="1"/>
    <col min="10244" max="10244" width="12.7109375" style="355" bestFit="1" customWidth="1"/>
    <col min="10245" max="10496" width="9.140625" style="355"/>
    <col min="10497" max="10497" width="44.28515625" style="355" customWidth="1"/>
    <col min="10498" max="10498" width="29.7109375" style="355" customWidth="1"/>
    <col min="10499" max="10499" width="18" style="355" customWidth="1"/>
    <col min="10500" max="10500" width="12.7109375" style="355" bestFit="1" customWidth="1"/>
    <col min="10501" max="10752" width="9.140625" style="355"/>
    <col min="10753" max="10753" width="44.28515625" style="355" customWidth="1"/>
    <col min="10754" max="10754" width="29.7109375" style="355" customWidth="1"/>
    <col min="10755" max="10755" width="18" style="355" customWidth="1"/>
    <col min="10756" max="10756" width="12.7109375" style="355" bestFit="1" customWidth="1"/>
    <col min="10757" max="11008" width="9.140625" style="355"/>
    <col min="11009" max="11009" width="44.28515625" style="355" customWidth="1"/>
    <col min="11010" max="11010" width="29.7109375" style="355" customWidth="1"/>
    <col min="11011" max="11011" width="18" style="355" customWidth="1"/>
    <col min="11012" max="11012" width="12.7109375" style="355" bestFit="1" customWidth="1"/>
    <col min="11013" max="11264" width="9.140625" style="355"/>
    <col min="11265" max="11265" width="44.28515625" style="355" customWidth="1"/>
    <col min="11266" max="11266" width="29.7109375" style="355" customWidth="1"/>
    <col min="11267" max="11267" width="18" style="355" customWidth="1"/>
    <col min="11268" max="11268" width="12.7109375" style="355" bestFit="1" customWidth="1"/>
    <col min="11269" max="11520" width="9.140625" style="355"/>
    <col min="11521" max="11521" width="44.28515625" style="355" customWidth="1"/>
    <col min="11522" max="11522" width="29.7109375" style="355" customWidth="1"/>
    <col min="11523" max="11523" width="18" style="355" customWidth="1"/>
    <col min="11524" max="11524" width="12.7109375" style="355" bestFit="1" customWidth="1"/>
    <col min="11525" max="11776" width="9.140625" style="355"/>
    <col min="11777" max="11777" width="44.28515625" style="355" customWidth="1"/>
    <col min="11778" max="11778" width="29.7109375" style="355" customWidth="1"/>
    <col min="11779" max="11779" width="18" style="355" customWidth="1"/>
    <col min="11780" max="11780" width="12.7109375" style="355" bestFit="1" customWidth="1"/>
    <col min="11781" max="12032" width="9.140625" style="355"/>
    <col min="12033" max="12033" width="44.28515625" style="355" customWidth="1"/>
    <col min="12034" max="12034" width="29.7109375" style="355" customWidth="1"/>
    <col min="12035" max="12035" width="18" style="355" customWidth="1"/>
    <col min="12036" max="12036" width="12.7109375" style="355" bestFit="1" customWidth="1"/>
    <col min="12037" max="12288" width="9.140625" style="355"/>
    <col min="12289" max="12289" width="44.28515625" style="355" customWidth="1"/>
    <col min="12290" max="12290" width="29.7109375" style="355" customWidth="1"/>
    <col min="12291" max="12291" width="18" style="355" customWidth="1"/>
    <col min="12292" max="12292" width="12.7109375" style="355" bestFit="1" customWidth="1"/>
    <col min="12293" max="12544" width="9.140625" style="355"/>
    <col min="12545" max="12545" width="44.28515625" style="355" customWidth="1"/>
    <col min="12546" max="12546" width="29.7109375" style="355" customWidth="1"/>
    <col min="12547" max="12547" width="18" style="355" customWidth="1"/>
    <col min="12548" max="12548" width="12.7109375" style="355" bestFit="1" customWidth="1"/>
    <col min="12549" max="12800" width="9.140625" style="355"/>
    <col min="12801" max="12801" width="44.28515625" style="355" customWidth="1"/>
    <col min="12802" max="12802" width="29.7109375" style="355" customWidth="1"/>
    <col min="12803" max="12803" width="18" style="355" customWidth="1"/>
    <col min="12804" max="12804" width="12.7109375" style="355" bestFit="1" customWidth="1"/>
    <col min="12805" max="13056" width="9.140625" style="355"/>
    <col min="13057" max="13057" width="44.28515625" style="355" customWidth="1"/>
    <col min="13058" max="13058" width="29.7109375" style="355" customWidth="1"/>
    <col min="13059" max="13059" width="18" style="355" customWidth="1"/>
    <col min="13060" max="13060" width="12.7109375" style="355" bestFit="1" customWidth="1"/>
    <col min="13061" max="13312" width="9.140625" style="355"/>
    <col min="13313" max="13313" width="44.28515625" style="355" customWidth="1"/>
    <col min="13314" max="13314" width="29.7109375" style="355" customWidth="1"/>
    <col min="13315" max="13315" width="18" style="355" customWidth="1"/>
    <col min="13316" max="13316" width="12.7109375" style="355" bestFit="1" customWidth="1"/>
    <col min="13317" max="13568" width="9.140625" style="355"/>
    <col min="13569" max="13569" width="44.28515625" style="355" customWidth="1"/>
    <col min="13570" max="13570" width="29.7109375" style="355" customWidth="1"/>
    <col min="13571" max="13571" width="18" style="355" customWidth="1"/>
    <col min="13572" max="13572" width="12.7109375" style="355" bestFit="1" customWidth="1"/>
    <col min="13573" max="13824" width="9.140625" style="355"/>
    <col min="13825" max="13825" width="44.28515625" style="355" customWidth="1"/>
    <col min="13826" max="13826" width="29.7109375" style="355" customWidth="1"/>
    <col min="13827" max="13827" width="18" style="355" customWidth="1"/>
    <col min="13828" max="13828" width="12.7109375" style="355" bestFit="1" customWidth="1"/>
    <col min="13829" max="14080" width="9.140625" style="355"/>
    <col min="14081" max="14081" width="44.28515625" style="355" customWidth="1"/>
    <col min="14082" max="14082" width="29.7109375" style="355" customWidth="1"/>
    <col min="14083" max="14083" width="18" style="355" customWidth="1"/>
    <col min="14084" max="14084" width="12.7109375" style="355" bestFit="1" customWidth="1"/>
    <col min="14085" max="14336" width="9.140625" style="355"/>
    <col min="14337" max="14337" width="44.28515625" style="355" customWidth="1"/>
    <col min="14338" max="14338" width="29.7109375" style="355" customWidth="1"/>
    <col min="14339" max="14339" width="18" style="355" customWidth="1"/>
    <col min="14340" max="14340" width="12.7109375" style="355" bestFit="1" customWidth="1"/>
    <col min="14341" max="14592" width="9.140625" style="355"/>
    <col min="14593" max="14593" width="44.28515625" style="355" customWidth="1"/>
    <col min="14594" max="14594" width="29.7109375" style="355" customWidth="1"/>
    <col min="14595" max="14595" width="18" style="355" customWidth="1"/>
    <col min="14596" max="14596" width="12.7109375" style="355" bestFit="1" customWidth="1"/>
    <col min="14597" max="14848" width="9.140625" style="355"/>
    <col min="14849" max="14849" width="44.28515625" style="355" customWidth="1"/>
    <col min="14850" max="14850" width="29.7109375" style="355" customWidth="1"/>
    <col min="14851" max="14851" width="18" style="355" customWidth="1"/>
    <col min="14852" max="14852" width="12.7109375" style="355" bestFit="1" customWidth="1"/>
    <col min="14853" max="15104" width="9.140625" style="355"/>
    <col min="15105" max="15105" width="44.28515625" style="355" customWidth="1"/>
    <col min="15106" max="15106" width="29.7109375" style="355" customWidth="1"/>
    <col min="15107" max="15107" width="18" style="355" customWidth="1"/>
    <col min="15108" max="15108" width="12.7109375" style="355" bestFit="1" customWidth="1"/>
    <col min="15109" max="15360" width="9.140625" style="355"/>
    <col min="15361" max="15361" width="44.28515625" style="355" customWidth="1"/>
    <col min="15362" max="15362" width="29.7109375" style="355" customWidth="1"/>
    <col min="15363" max="15363" width="18" style="355" customWidth="1"/>
    <col min="15364" max="15364" width="12.7109375" style="355" bestFit="1" customWidth="1"/>
    <col min="15365" max="15616" width="9.140625" style="355"/>
    <col min="15617" max="15617" width="44.28515625" style="355" customWidth="1"/>
    <col min="15618" max="15618" width="29.7109375" style="355" customWidth="1"/>
    <col min="15619" max="15619" width="18" style="355" customWidth="1"/>
    <col min="15620" max="15620" width="12.7109375" style="355" bestFit="1" customWidth="1"/>
    <col min="15621" max="15872" width="9.140625" style="355"/>
    <col min="15873" max="15873" width="44.28515625" style="355" customWidth="1"/>
    <col min="15874" max="15874" width="29.7109375" style="355" customWidth="1"/>
    <col min="15875" max="15875" width="18" style="355" customWidth="1"/>
    <col min="15876" max="15876" width="12.7109375" style="355" bestFit="1" customWidth="1"/>
    <col min="15877" max="16128" width="9.140625" style="355"/>
    <col min="16129" max="16129" width="44.28515625" style="355" customWidth="1"/>
    <col min="16130" max="16130" width="29.7109375" style="355" customWidth="1"/>
    <col min="16131" max="16131" width="18" style="355" customWidth="1"/>
    <col min="16132" max="16132" width="12.7109375" style="355" bestFit="1" customWidth="1"/>
    <col min="16133" max="16384" width="9.140625" style="355"/>
  </cols>
  <sheetData>
    <row r="1" spans="1:7" ht="48.75" customHeight="1" x14ac:dyDescent="0.2">
      <c r="A1" s="818" t="s">
        <v>308</v>
      </c>
      <c r="B1" s="819"/>
      <c r="C1" s="819"/>
    </row>
    <row r="2" spans="1:7" ht="30.75" customHeight="1" x14ac:dyDescent="0.2">
      <c r="A2" s="348" t="s">
        <v>309</v>
      </c>
      <c r="B2" s="349">
        <v>622231.79929</v>
      </c>
      <c r="C2" s="350" t="s">
        <v>310</v>
      </c>
    </row>
    <row r="3" spans="1:7" ht="30.75" customHeight="1" x14ac:dyDescent="0.2">
      <c r="A3" s="351" t="s">
        <v>311</v>
      </c>
      <c r="B3" s="349">
        <v>44360.673139999999</v>
      </c>
      <c r="C3" s="352">
        <f>B3/B2</f>
        <v>7.1292841655823308E-2</v>
      </c>
    </row>
    <row r="4" spans="1:7" ht="30.75" customHeight="1" x14ac:dyDescent="0.2">
      <c r="A4" s="351" t="s">
        <v>312</v>
      </c>
      <c r="B4" s="349">
        <v>11650.163580000002</v>
      </c>
      <c r="C4" s="352">
        <f>B4/B2</f>
        <v>1.8723189000133818E-2</v>
      </c>
    </row>
    <row r="5" spans="1:7" ht="30.75" customHeight="1" x14ac:dyDescent="0.2">
      <c r="A5" s="351" t="s">
        <v>313</v>
      </c>
      <c r="B5" s="349">
        <v>5051</v>
      </c>
      <c r="C5" s="352">
        <v>8.0000000000000002E-3</v>
      </c>
    </row>
    <row r="6" spans="1:7" ht="30.75" customHeight="1" x14ac:dyDescent="0.2">
      <c r="A6" s="351" t="s">
        <v>314</v>
      </c>
      <c r="B6" s="349">
        <v>4554.0929800000004</v>
      </c>
      <c r="C6" s="352">
        <f>B6/B2</f>
        <v>7.3189653521347929E-3</v>
      </c>
    </row>
    <row r="7" spans="1:7" ht="30.75" customHeight="1" x14ac:dyDescent="0.2">
      <c r="A7" s="351" t="s">
        <v>315</v>
      </c>
      <c r="B7" s="349">
        <v>393493.41732999997</v>
      </c>
      <c r="C7" s="352">
        <f>B7/B2</f>
        <v>0.63239040142113789</v>
      </c>
    </row>
    <row r="8" spans="1:7" ht="30.75" customHeight="1" x14ac:dyDescent="0.2">
      <c r="A8" s="351" t="s">
        <v>316</v>
      </c>
      <c r="B8" s="349">
        <v>4775.3294500000002</v>
      </c>
      <c r="C8" s="352">
        <f>B8/B2</f>
        <v>7.674518492061814E-3</v>
      </c>
    </row>
    <row r="9" spans="1:7" ht="30.75" customHeight="1" x14ac:dyDescent="0.2">
      <c r="A9" s="351" t="s">
        <v>317</v>
      </c>
      <c r="B9" s="349">
        <v>30816</v>
      </c>
      <c r="C9" s="352">
        <f>B9/B2</f>
        <v>4.9524952011714474E-2</v>
      </c>
    </row>
    <row r="10" spans="1:7" ht="30.75" customHeight="1" x14ac:dyDescent="0.2">
      <c r="A10" s="351" t="s">
        <v>318</v>
      </c>
      <c r="B10" s="349">
        <v>7782.1666399999995</v>
      </c>
      <c r="C10" s="352">
        <f>B10/B2</f>
        <v>1.2506861026517564E-2</v>
      </c>
      <c r="D10" s="356"/>
      <c r="G10" s="357"/>
    </row>
    <row r="11" spans="1:7" ht="30.75" customHeight="1" x14ac:dyDescent="0.2">
      <c r="A11" s="820" t="s">
        <v>319</v>
      </c>
      <c r="B11" s="820"/>
      <c r="C11" s="820"/>
      <c r="D11" s="356"/>
    </row>
    <row r="12" spans="1:7" ht="30.75" customHeight="1" x14ac:dyDescent="0.2">
      <c r="A12" s="820" t="s">
        <v>320</v>
      </c>
      <c r="B12" s="820"/>
      <c r="C12" s="820"/>
      <c r="D12" s="356"/>
    </row>
    <row r="13" spans="1:7" ht="30.75" customHeight="1" x14ac:dyDescent="0.2">
      <c r="A13" s="353" t="s">
        <v>321</v>
      </c>
      <c r="B13" s="349">
        <v>83974.545060000004</v>
      </c>
      <c r="C13" s="352">
        <f>B13/B2</f>
        <v>0.13495701305497321</v>
      </c>
      <c r="D13" s="356"/>
    </row>
    <row r="14" spans="1:7" ht="30.75" customHeight="1" x14ac:dyDescent="0.2">
      <c r="A14" s="354" t="s">
        <v>322</v>
      </c>
      <c r="B14" s="349">
        <v>35775.060770000004</v>
      </c>
      <c r="C14" s="352">
        <f>B14/B2</f>
        <v>5.74947484375136E-2</v>
      </c>
      <c r="D14" s="356"/>
      <c r="G14" s="357"/>
    </row>
    <row r="15" spans="1:7" x14ac:dyDescent="0.2">
      <c r="A15" s="358"/>
      <c r="C15" s="359"/>
      <c r="D15" s="360"/>
    </row>
    <row r="16" spans="1:7" ht="15" customHeight="1" x14ac:dyDescent="0.2">
      <c r="A16" s="355" t="s">
        <v>482</v>
      </c>
    </row>
    <row r="17" spans="1:2" x14ac:dyDescent="0.2">
      <c r="A17" s="355" t="s">
        <v>483</v>
      </c>
    </row>
    <row r="20" spans="1:2" x14ac:dyDescent="0.2">
      <c r="B20" s="361"/>
    </row>
  </sheetData>
  <mergeCells count="3">
    <mergeCell ref="A1:C1"/>
    <mergeCell ref="A11:C11"/>
    <mergeCell ref="A12:C12"/>
  </mergeCell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D10"/>
  <sheetViews>
    <sheetView workbookViewId="0">
      <selection activeCell="A5" sqref="A5:D9"/>
    </sheetView>
  </sheetViews>
  <sheetFormatPr defaultRowHeight="12.75" x14ac:dyDescent="0.2"/>
  <cols>
    <col min="1" max="4" width="18" style="266" customWidth="1"/>
    <col min="5" max="5" width="17.28515625" style="266" customWidth="1"/>
    <col min="6" max="6" width="13" style="266" customWidth="1"/>
    <col min="7" max="7" width="16.5703125" style="266" customWidth="1"/>
    <col min="8" max="8" width="12.7109375" style="266" bestFit="1" customWidth="1"/>
    <col min="9" max="256" width="9.140625" style="266"/>
    <col min="257" max="260" width="18" style="266" customWidth="1"/>
    <col min="261" max="261" width="17.28515625" style="266" customWidth="1"/>
    <col min="262" max="262" width="13" style="266" customWidth="1"/>
    <col min="263" max="263" width="16.5703125" style="266" customWidth="1"/>
    <col min="264" max="264" width="12.7109375" style="266" bestFit="1" customWidth="1"/>
    <col min="265" max="512" width="9.140625" style="266"/>
    <col min="513" max="516" width="18" style="266" customWidth="1"/>
    <col min="517" max="517" width="17.28515625" style="266" customWidth="1"/>
    <col min="518" max="518" width="13" style="266" customWidth="1"/>
    <col min="519" max="519" width="16.5703125" style="266" customWidth="1"/>
    <col min="520" max="520" width="12.7109375" style="266" bestFit="1" customWidth="1"/>
    <col min="521" max="768" width="9.140625" style="266"/>
    <col min="769" max="772" width="18" style="266" customWidth="1"/>
    <col min="773" max="773" width="17.28515625" style="266" customWidth="1"/>
    <col min="774" max="774" width="13" style="266" customWidth="1"/>
    <col min="775" max="775" width="16.5703125" style="266" customWidth="1"/>
    <col min="776" max="776" width="12.7109375" style="266" bestFit="1" customWidth="1"/>
    <col min="777" max="1024" width="9.140625" style="266"/>
    <col min="1025" max="1028" width="18" style="266" customWidth="1"/>
    <col min="1029" max="1029" width="17.28515625" style="266" customWidth="1"/>
    <col min="1030" max="1030" width="13" style="266" customWidth="1"/>
    <col min="1031" max="1031" width="16.5703125" style="266" customWidth="1"/>
    <col min="1032" max="1032" width="12.7109375" style="266" bestFit="1" customWidth="1"/>
    <col min="1033" max="1280" width="9.140625" style="266"/>
    <col min="1281" max="1284" width="18" style="266" customWidth="1"/>
    <col min="1285" max="1285" width="17.28515625" style="266" customWidth="1"/>
    <col min="1286" max="1286" width="13" style="266" customWidth="1"/>
    <col min="1287" max="1287" width="16.5703125" style="266" customWidth="1"/>
    <col min="1288" max="1288" width="12.7109375" style="266" bestFit="1" customWidth="1"/>
    <col min="1289" max="1536" width="9.140625" style="266"/>
    <col min="1537" max="1540" width="18" style="266" customWidth="1"/>
    <col min="1541" max="1541" width="17.28515625" style="266" customWidth="1"/>
    <col min="1542" max="1542" width="13" style="266" customWidth="1"/>
    <col min="1543" max="1543" width="16.5703125" style="266" customWidth="1"/>
    <col min="1544" max="1544" width="12.7109375" style="266" bestFit="1" customWidth="1"/>
    <col min="1545" max="1792" width="9.140625" style="266"/>
    <col min="1793" max="1796" width="18" style="266" customWidth="1"/>
    <col min="1797" max="1797" width="17.28515625" style="266" customWidth="1"/>
    <col min="1798" max="1798" width="13" style="266" customWidth="1"/>
    <col min="1799" max="1799" width="16.5703125" style="266" customWidth="1"/>
    <col min="1800" max="1800" width="12.7109375" style="266" bestFit="1" customWidth="1"/>
    <col min="1801" max="2048" width="9.140625" style="266"/>
    <col min="2049" max="2052" width="18" style="266" customWidth="1"/>
    <col min="2053" max="2053" width="17.28515625" style="266" customWidth="1"/>
    <col min="2054" max="2054" width="13" style="266" customWidth="1"/>
    <col min="2055" max="2055" width="16.5703125" style="266" customWidth="1"/>
    <col min="2056" max="2056" width="12.7109375" style="266" bestFit="1" customWidth="1"/>
    <col min="2057" max="2304" width="9.140625" style="266"/>
    <col min="2305" max="2308" width="18" style="266" customWidth="1"/>
    <col min="2309" max="2309" width="17.28515625" style="266" customWidth="1"/>
    <col min="2310" max="2310" width="13" style="266" customWidth="1"/>
    <col min="2311" max="2311" width="16.5703125" style="266" customWidth="1"/>
    <col min="2312" max="2312" width="12.7109375" style="266" bestFit="1" customWidth="1"/>
    <col min="2313" max="2560" width="9.140625" style="266"/>
    <col min="2561" max="2564" width="18" style="266" customWidth="1"/>
    <col min="2565" max="2565" width="17.28515625" style="266" customWidth="1"/>
    <col min="2566" max="2566" width="13" style="266" customWidth="1"/>
    <col min="2567" max="2567" width="16.5703125" style="266" customWidth="1"/>
    <col min="2568" max="2568" width="12.7109375" style="266" bestFit="1" customWidth="1"/>
    <col min="2569" max="2816" width="9.140625" style="266"/>
    <col min="2817" max="2820" width="18" style="266" customWidth="1"/>
    <col min="2821" max="2821" width="17.28515625" style="266" customWidth="1"/>
    <col min="2822" max="2822" width="13" style="266" customWidth="1"/>
    <col min="2823" max="2823" width="16.5703125" style="266" customWidth="1"/>
    <col min="2824" max="2824" width="12.7109375" style="266" bestFit="1" customWidth="1"/>
    <col min="2825" max="3072" width="9.140625" style="266"/>
    <col min="3073" max="3076" width="18" style="266" customWidth="1"/>
    <col min="3077" max="3077" width="17.28515625" style="266" customWidth="1"/>
    <col min="3078" max="3078" width="13" style="266" customWidth="1"/>
    <col min="3079" max="3079" width="16.5703125" style="266" customWidth="1"/>
    <col min="3080" max="3080" width="12.7109375" style="266" bestFit="1" customWidth="1"/>
    <col min="3081" max="3328" width="9.140625" style="266"/>
    <col min="3329" max="3332" width="18" style="266" customWidth="1"/>
    <col min="3333" max="3333" width="17.28515625" style="266" customWidth="1"/>
    <col min="3334" max="3334" width="13" style="266" customWidth="1"/>
    <col min="3335" max="3335" width="16.5703125" style="266" customWidth="1"/>
    <col min="3336" max="3336" width="12.7109375" style="266" bestFit="1" customWidth="1"/>
    <col min="3337" max="3584" width="9.140625" style="266"/>
    <col min="3585" max="3588" width="18" style="266" customWidth="1"/>
    <col min="3589" max="3589" width="17.28515625" style="266" customWidth="1"/>
    <col min="3590" max="3590" width="13" style="266" customWidth="1"/>
    <col min="3591" max="3591" width="16.5703125" style="266" customWidth="1"/>
    <col min="3592" max="3592" width="12.7109375" style="266" bestFit="1" customWidth="1"/>
    <col min="3593" max="3840" width="9.140625" style="266"/>
    <col min="3841" max="3844" width="18" style="266" customWidth="1"/>
    <col min="3845" max="3845" width="17.28515625" style="266" customWidth="1"/>
    <col min="3846" max="3846" width="13" style="266" customWidth="1"/>
    <col min="3847" max="3847" width="16.5703125" style="266" customWidth="1"/>
    <col min="3848" max="3848" width="12.7109375" style="266" bestFit="1" customWidth="1"/>
    <col min="3849" max="4096" width="9.140625" style="266"/>
    <col min="4097" max="4100" width="18" style="266" customWidth="1"/>
    <col min="4101" max="4101" width="17.28515625" style="266" customWidth="1"/>
    <col min="4102" max="4102" width="13" style="266" customWidth="1"/>
    <col min="4103" max="4103" width="16.5703125" style="266" customWidth="1"/>
    <col min="4104" max="4104" width="12.7109375" style="266" bestFit="1" customWidth="1"/>
    <col min="4105" max="4352" width="9.140625" style="266"/>
    <col min="4353" max="4356" width="18" style="266" customWidth="1"/>
    <col min="4357" max="4357" width="17.28515625" style="266" customWidth="1"/>
    <col min="4358" max="4358" width="13" style="266" customWidth="1"/>
    <col min="4359" max="4359" width="16.5703125" style="266" customWidth="1"/>
    <col min="4360" max="4360" width="12.7109375" style="266" bestFit="1" customWidth="1"/>
    <col min="4361" max="4608" width="9.140625" style="266"/>
    <col min="4609" max="4612" width="18" style="266" customWidth="1"/>
    <col min="4613" max="4613" width="17.28515625" style="266" customWidth="1"/>
    <col min="4614" max="4614" width="13" style="266" customWidth="1"/>
    <col min="4615" max="4615" width="16.5703125" style="266" customWidth="1"/>
    <col min="4616" max="4616" width="12.7109375" style="266" bestFit="1" customWidth="1"/>
    <col min="4617" max="4864" width="9.140625" style="266"/>
    <col min="4865" max="4868" width="18" style="266" customWidth="1"/>
    <col min="4869" max="4869" width="17.28515625" style="266" customWidth="1"/>
    <col min="4870" max="4870" width="13" style="266" customWidth="1"/>
    <col min="4871" max="4871" width="16.5703125" style="266" customWidth="1"/>
    <col min="4872" max="4872" width="12.7109375" style="266" bestFit="1" customWidth="1"/>
    <col min="4873" max="5120" width="9.140625" style="266"/>
    <col min="5121" max="5124" width="18" style="266" customWidth="1"/>
    <col min="5125" max="5125" width="17.28515625" style="266" customWidth="1"/>
    <col min="5126" max="5126" width="13" style="266" customWidth="1"/>
    <col min="5127" max="5127" width="16.5703125" style="266" customWidth="1"/>
    <col min="5128" max="5128" width="12.7109375" style="266" bestFit="1" customWidth="1"/>
    <col min="5129" max="5376" width="9.140625" style="266"/>
    <col min="5377" max="5380" width="18" style="266" customWidth="1"/>
    <col min="5381" max="5381" width="17.28515625" style="266" customWidth="1"/>
    <col min="5382" max="5382" width="13" style="266" customWidth="1"/>
    <col min="5383" max="5383" width="16.5703125" style="266" customWidth="1"/>
    <col min="5384" max="5384" width="12.7109375" style="266" bestFit="1" customWidth="1"/>
    <col min="5385" max="5632" width="9.140625" style="266"/>
    <col min="5633" max="5636" width="18" style="266" customWidth="1"/>
    <col min="5637" max="5637" width="17.28515625" style="266" customWidth="1"/>
    <col min="5638" max="5638" width="13" style="266" customWidth="1"/>
    <col min="5639" max="5639" width="16.5703125" style="266" customWidth="1"/>
    <col min="5640" max="5640" width="12.7109375" style="266" bestFit="1" customWidth="1"/>
    <col min="5641" max="5888" width="9.140625" style="266"/>
    <col min="5889" max="5892" width="18" style="266" customWidth="1"/>
    <col min="5893" max="5893" width="17.28515625" style="266" customWidth="1"/>
    <col min="5894" max="5894" width="13" style="266" customWidth="1"/>
    <col min="5895" max="5895" width="16.5703125" style="266" customWidth="1"/>
    <col min="5896" max="5896" width="12.7109375" style="266" bestFit="1" customWidth="1"/>
    <col min="5897" max="6144" width="9.140625" style="266"/>
    <col min="6145" max="6148" width="18" style="266" customWidth="1"/>
    <col min="6149" max="6149" width="17.28515625" style="266" customWidth="1"/>
    <col min="6150" max="6150" width="13" style="266" customWidth="1"/>
    <col min="6151" max="6151" width="16.5703125" style="266" customWidth="1"/>
    <col min="6152" max="6152" width="12.7109375" style="266" bestFit="1" customWidth="1"/>
    <col min="6153" max="6400" width="9.140625" style="266"/>
    <col min="6401" max="6404" width="18" style="266" customWidth="1"/>
    <col min="6405" max="6405" width="17.28515625" style="266" customWidth="1"/>
    <col min="6406" max="6406" width="13" style="266" customWidth="1"/>
    <col min="6407" max="6407" width="16.5703125" style="266" customWidth="1"/>
    <col min="6408" max="6408" width="12.7109375" style="266" bestFit="1" customWidth="1"/>
    <col min="6409" max="6656" width="9.140625" style="266"/>
    <col min="6657" max="6660" width="18" style="266" customWidth="1"/>
    <col min="6661" max="6661" width="17.28515625" style="266" customWidth="1"/>
    <col min="6662" max="6662" width="13" style="266" customWidth="1"/>
    <col min="6663" max="6663" width="16.5703125" style="266" customWidth="1"/>
    <col min="6664" max="6664" width="12.7109375" style="266" bestFit="1" customWidth="1"/>
    <col min="6665" max="6912" width="9.140625" style="266"/>
    <col min="6913" max="6916" width="18" style="266" customWidth="1"/>
    <col min="6917" max="6917" width="17.28515625" style="266" customWidth="1"/>
    <col min="6918" max="6918" width="13" style="266" customWidth="1"/>
    <col min="6919" max="6919" width="16.5703125" style="266" customWidth="1"/>
    <col min="6920" max="6920" width="12.7109375" style="266" bestFit="1" customWidth="1"/>
    <col min="6921" max="7168" width="9.140625" style="266"/>
    <col min="7169" max="7172" width="18" style="266" customWidth="1"/>
    <col min="7173" max="7173" width="17.28515625" style="266" customWidth="1"/>
    <col min="7174" max="7174" width="13" style="266" customWidth="1"/>
    <col min="7175" max="7175" width="16.5703125" style="266" customWidth="1"/>
    <col min="7176" max="7176" width="12.7109375" style="266" bestFit="1" customWidth="1"/>
    <col min="7177" max="7424" width="9.140625" style="266"/>
    <col min="7425" max="7428" width="18" style="266" customWidth="1"/>
    <col min="7429" max="7429" width="17.28515625" style="266" customWidth="1"/>
    <col min="7430" max="7430" width="13" style="266" customWidth="1"/>
    <col min="7431" max="7431" width="16.5703125" style="266" customWidth="1"/>
    <col min="7432" max="7432" width="12.7109375" style="266" bestFit="1" customWidth="1"/>
    <col min="7433" max="7680" width="9.140625" style="266"/>
    <col min="7681" max="7684" width="18" style="266" customWidth="1"/>
    <col min="7685" max="7685" width="17.28515625" style="266" customWidth="1"/>
    <col min="7686" max="7686" width="13" style="266" customWidth="1"/>
    <col min="7687" max="7687" width="16.5703125" style="266" customWidth="1"/>
    <col min="7688" max="7688" width="12.7109375" style="266" bestFit="1" customWidth="1"/>
    <col min="7689" max="7936" width="9.140625" style="266"/>
    <col min="7937" max="7940" width="18" style="266" customWidth="1"/>
    <col min="7941" max="7941" width="17.28515625" style="266" customWidth="1"/>
    <col min="7942" max="7942" width="13" style="266" customWidth="1"/>
    <col min="7943" max="7943" width="16.5703125" style="266" customWidth="1"/>
    <col min="7944" max="7944" width="12.7109375" style="266" bestFit="1" customWidth="1"/>
    <col min="7945" max="8192" width="9.140625" style="266"/>
    <col min="8193" max="8196" width="18" style="266" customWidth="1"/>
    <col min="8197" max="8197" width="17.28515625" style="266" customWidth="1"/>
    <col min="8198" max="8198" width="13" style="266" customWidth="1"/>
    <col min="8199" max="8199" width="16.5703125" style="266" customWidth="1"/>
    <col min="8200" max="8200" width="12.7109375" style="266" bestFit="1" customWidth="1"/>
    <col min="8201" max="8448" width="9.140625" style="266"/>
    <col min="8449" max="8452" width="18" style="266" customWidth="1"/>
    <col min="8453" max="8453" width="17.28515625" style="266" customWidth="1"/>
    <col min="8454" max="8454" width="13" style="266" customWidth="1"/>
    <col min="8455" max="8455" width="16.5703125" style="266" customWidth="1"/>
    <col min="8456" max="8456" width="12.7109375" style="266" bestFit="1" customWidth="1"/>
    <col min="8457" max="8704" width="9.140625" style="266"/>
    <col min="8705" max="8708" width="18" style="266" customWidth="1"/>
    <col min="8709" max="8709" width="17.28515625" style="266" customWidth="1"/>
    <col min="8710" max="8710" width="13" style="266" customWidth="1"/>
    <col min="8711" max="8711" width="16.5703125" style="266" customWidth="1"/>
    <col min="8712" max="8712" width="12.7109375" style="266" bestFit="1" customWidth="1"/>
    <col min="8713" max="8960" width="9.140625" style="266"/>
    <col min="8961" max="8964" width="18" style="266" customWidth="1"/>
    <col min="8965" max="8965" width="17.28515625" style="266" customWidth="1"/>
    <col min="8966" max="8966" width="13" style="266" customWidth="1"/>
    <col min="8967" max="8967" width="16.5703125" style="266" customWidth="1"/>
    <col min="8968" max="8968" width="12.7109375" style="266" bestFit="1" customWidth="1"/>
    <col min="8969" max="9216" width="9.140625" style="266"/>
    <col min="9217" max="9220" width="18" style="266" customWidth="1"/>
    <col min="9221" max="9221" width="17.28515625" style="266" customWidth="1"/>
    <col min="9222" max="9222" width="13" style="266" customWidth="1"/>
    <col min="9223" max="9223" width="16.5703125" style="266" customWidth="1"/>
    <col min="9224" max="9224" width="12.7109375" style="266" bestFit="1" customWidth="1"/>
    <col min="9225" max="9472" width="9.140625" style="266"/>
    <col min="9473" max="9476" width="18" style="266" customWidth="1"/>
    <col min="9477" max="9477" width="17.28515625" style="266" customWidth="1"/>
    <col min="9478" max="9478" width="13" style="266" customWidth="1"/>
    <col min="9479" max="9479" width="16.5703125" style="266" customWidth="1"/>
    <col min="9480" max="9480" width="12.7109375" style="266" bestFit="1" customWidth="1"/>
    <col min="9481" max="9728" width="9.140625" style="266"/>
    <col min="9729" max="9732" width="18" style="266" customWidth="1"/>
    <col min="9733" max="9733" width="17.28515625" style="266" customWidth="1"/>
    <col min="9734" max="9734" width="13" style="266" customWidth="1"/>
    <col min="9735" max="9735" width="16.5703125" style="266" customWidth="1"/>
    <col min="9736" max="9736" width="12.7109375" style="266" bestFit="1" customWidth="1"/>
    <col min="9737" max="9984" width="9.140625" style="266"/>
    <col min="9985" max="9988" width="18" style="266" customWidth="1"/>
    <col min="9989" max="9989" width="17.28515625" style="266" customWidth="1"/>
    <col min="9990" max="9990" width="13" style="266" customWidth="1"/>
    <col min="9991" max="9991" width="16.5703125" style="266" customWidth="1"/>
    <col min="9992" max="9992" width="12.7109375" style="266" bestFit="1" customWidth="1"/>
    <col min="9993" max="10240" width="9.140625" style="266"/>
    <col min="10241" max="10244" width="18" style="266" customWidth="1"/>
    <col min="10245" max="10245" width="17.28515625" style="266" customWidth="1"/>
    <col min="10246" max="10246" width="13" style="266" customWidth="1"/>
    <col min="10247" max="10247" width="16.5703125" style="266" customWidth="1"/>
    <col min="10248" max="10248" width="12.7109375" style="266" bestFit="1" customWidth="1"/>
    <col min="10249" max="10496" width="9.140625" style="266"/>
    <col min="10497" max="10500" width="18" style="266" customWidth="1"/>
    <col min="10501" max="10501" width="17.28515625" style="266" customWidth="1"/>
    <col min="10502" max="10502" width="13" style="266" customWidth="1"/>
    <col min="10503" max="10503" width="16.5703125" style="266" customWidth="1"/>
    <col min="10504" max="10504" width="12.7109375" style="266" bestFit="1" customWidth="1"/>
    <col min="10505" max="10752" width="9.140625" style="266"/>
    <col min="10753" max="10756" width="18" style="266" customWidth="1"/>
    <col min="10757" max="10757" width="17.28515625" style="266" customWidth="1"/>
    <col min="10758" max="10758" width="13" style="266" customWidth="1"/>
    <col min="10759" max="10759" width="16.5703125" style="266" customWidth="1"/>
    <col min="10760" max="10760" width="12.7109375" style="266" bestFit="1" customWidth="1"/>
    <col min="10761" max="11008" width="9.140625" style="266"/>
    <col min="11009" max="11012" width="18" style="266" customWidth="1"/>
    <col min="11013" max="11013" width="17.28515625" style="266" customWidth="1"/>
    <col min="11014" max="11014" width="13" style="266" customWidth="1"/>
    <col min="11015" max="11015" width="16.5703125" style="266" customWidth="1"/>
    <col min="11016" max="11016" width="12.7109375" style="266" bestFit="1" customWidth="1"/>
    <col min="11017" max="11264" width="9.140625" style="266"/>
    <col min="11265" max="11268" width="18" style="266" customWidth="1"/>
    <col min="11269" max="11269" width="17.28515625" style="266" customWidth="1"/>
    <col min="11270" max="11270" width="13" style="266" customWidth="1"/>
    <col min="11271" max="11271" width="16.5703125" style="266" customWidth="1"/>
    <col min="11272" max="11272" width="12.7109375" style="266" bestFit="1" customWidth="1"/>
    <col min="11273" max="11520" width="9.140625" style="266"/>
    <col min="11521" max="11524" width="18" style="266" customWidth="1"/>
    <col min="11525" max="11525" width="17.28515625" style="266" customWidth="1"/>
    <col min="11526" max="11526" width="13" style="266" customWidth="1"/>
    <col min="11527" max="11527" width="16.5703125" style="266" customWidth="1"/>
    <col min="11528" max="11528" width="12.7109375" style="266" bestFit="1" customWidth="1"/>
    <col min="11529" max="11776" width="9.140625" style="266"/>
    <col min="11777" max="11780" width="18" style="266" customWidth="1"/>
    <col min="11781" max="11781" width="17.28515625" style="266" customWidth="1"/>
    <col min="11782" max="11782" width="13" style="266" customWidth="1"/>
    <col min="11783" max="11783" width="16.5703125" style="266" customWidth="1"/>
    <col min="11784" max="11784" width="12.7109375" style="266" bestFit="1" customWidth="1"/>
    <col min="11785" max="12032" width="9.140625" style="266"/>
    <col min="12033" max="12036" width="18" style="266" customWidth="1"/>
    <col min="12037" max="12037" width="17.28515625" style="266" customWidth="1"/>
    <col min="12038" max="12038" width="13" style="266" customWidth="1"/>
    <col min="12039" max="12039" width="16.5703125" style="266" customWidth="1"/>
    <col min="12040" max="12040" width="12.7109375" style="266" bestFit="1" customWidth="1"/>
    <col min="12041" max="12288" width="9.140625" style="266"/>
    <col min="12289" max="12292" width="18" style="266" customWidth="1"/>
    <col min="12293" max="12293" width="17.28515625" style="266" customWidth="1"/>
    <col min="12294" max="12294" width="13" style="266" customWidth="1"/>
    <col min="12295" max="12295" width="16.5703125" style="266" customWidth="1"/>
    <col min="12296" max="12296" width="12.7109375" style="266" bestFit="1" customWidth="1"/>
    <col min="12297" max="12544" width="9.140625" style="266"/>
    <col min="12545" max="12548" width="18" style="266" customWidth="1"/>
    <col min="12549" max="12549" width="17.28515625" style="266" customWidth="1"/>
    <col min="12550" max="12550" width="13" style="266" customWidth="1"/>
    <col min="12551" max="12551" width="16.5703125" style="266" customWidth="1"/>
    <col min="12552" max="12552" width="12.7109375" style="266" bestFit="1" customWidth="1"/>
    <col min="12553" max="12800" width="9.140625" style="266"/>
    <col min="12801" max="12804" width="18" style="266" customWidth="1"/>
    <col min="12805" max="12805" width="17.28515625" style="266" customWidth="1"/>
    <col min="12806" max="12806" width="13" style="266" customWidth="1"/>
    <col min="12807" max="12807" width="16.5703125" style="266" customWidth="1"/>
    <col min="12808" max="12808" width="12.7109375" style="266" bestFit="1" customWidth="1"/>
    <col min="12809" max="13056" width="9.140625" style="266"/>
    <col min="13057" max="13060" width="18" style="266" customWidth="1"/>
    <col min="13061" max="13061" width="17.28515625" style="266" customWidth="1"/>
    <col min="13062" max="13062" width="13" style="266" customWidth="1"/>
    <col min="13063" max="13063" width="16.5703125" style="266" customWidth="1"/>
    <col min="13064" max="13064" width="12.7109375" style="266" bestFit="1" customWidth="1"/>
    <col min="13065" max="13312" width="9.140625" style="266"/>
    <col min="13313" max="13316" width="18" style="266" customWidth="1"/>
    <col min="13317" max="13317" width="17.28515625" style="266" customWidth="1"/>
    <col min="13318" max="13318" width="13" style="266" customWidth="1"/>
    <col min="13319" max="13319" width="16.5703125" style="266" customWidth="1"/>
    <col min="13320" max="13320" width="12.7109375" style="266" bestFit="1" customWidth="1"/>
    <col min="13321" max="13568" width="9.140625" style="266"/>
    <col min="13569" max="13572" width="18" style="266" customWidth="1"/>
    <col min="13573" max="13573" width="17.28515625" style="266" customWidth="1"/>
    <col min="13574" max="13574" width="13" style="266" customWidth="1"/>
    <col min="13575" max="13575" width="16.5703125" style="266" customWidth="1"/>
    <col min="13576" max="13576" width="12.7109375" style="266" bestFit="1" customWidth="1"/>
    <col min="13577" max="13824" width="9.140625" style="266"/>
    <col min="13825" max="13828" width="18" style="266" customWidth="1"/>
    <col min="13829" max="13829" width="17.28515625" style="266" customWidth="1"/>
    <col min="13830" max="13830" width="13" style="266" customWidth="1"/>
    <col min="13831" max="13831" width="16.5703125" style="266" customWidth="1"/>
    <col min="13832" max="13832" width="12.7109375" style="266" bestFit="1" customWidth="1"/>
    <col min="13833" max="14080" width="9.140625" style="266"/>
    <col min="14081" max="14084" width="18" style="266" customWidth="1"/>
    <col min="14085" max="14085" width="17.28515625" style="266" customWidth="1"/>
    <col min="14086" max="14086" width="13" style="266" customWidth="1"/>
    <col min="14087" max="14087" width="16.5703125" style="266" customWidth="1"/>
    <col min="14088" max="14088" width="12.7109375" style="266" bestFit="1" customWidth="1"/>
    <col min="14089" max="14336" width="9.140625" style="266"/>
    <col min="14337" max="14340" width="18" style="266" customWidth="1"/>
    <col min="14341" max="14341" width="17.28515625" style="266" customWidth="1"/>
    <col min="14342" max="14342" width="13" style="266" customWidth="1"/>
    <col min="14343" max="14343" width="16.5703125" style="266" customWidth="1"/>
    <col min="14344" max="14344" width="12.7109375" style="266" bestFit="1" customWidth="1"/>
    <col min="14345" max="14592" width="9.140625" style="266"/>
    <col min="14593" max="14596" width="18" style="266" customWidth="1"/>
    <col min="14597" max="14597" width="17.28515625" style="266" customWidth="1"/>
    <col min="14598" max="14598" width="13" style="266" customWidth="1"/>
    <col min="14599" max="14599" width="16.5703125" style="266" customWidth="1"/>
    <col min="14600" max="14600" width="12.7109375" style="266" bestFit="1" customWidth="1"/>
    <col min="14601" max="14848" width="9.140625" style="266"/>
    <col min="14849" max="14852" width="18" style="266" customWidth="1"/>
    <col min="14853" max="14853" width="17.28515625" style="266" customWidth="1"/>
    <col min="14854" max="14854" width="13" style="266" customWidth="1"/>
    <col min="14855" max="14855" width="16.5703125" style="266" customWidth="1"/>
    <col min="14856" max="14856" width="12.7109375" style="266" bestFit="1" customWidth="1"/>
    <col min="14857" max="15104" width="9.140625" style="266"/>
    <col min="15105" max="15108" width="18" style="266" customWidth="1"/>
    <col min="15109" max="15109" width="17.28515625" style="266" customWidth="1"/>
    <col min="15110" max="15110" width="13" style="266" customWidth="1"/>
    <col min="15111" max="15111" width="16.5703125" style="266" customWidth="1"/>
    <col min="15112" max="15112" width="12.7109375" style="266" bestFit="1" customWidth="1"/>
    <col min="15113" max="15360" width="9.140625" style="266"/>
    <col min="15361" max="15364" width="18" style="266" customWidth="1"/>
    <col min="15365" max="15365" width="17.28515625" style="266" customWidth="1"/>
    <col min="15366" max="15366" width="13" style="266" customWidth="1"/>
    <col min="15367" max="15367" width="16.5703125" style="266" customWidth="1"/>
    <col min="15368" max="15368" width="12.7109375" style="266" bestFit="1" customWidth="1"/>
    <col min="15369" max="15616" width="9.140625" style="266"/>
    <col min="15617" max="15620" width="18" style="266" customWidth="1"/>
    <col min="15621" max="15621" width="17.28515625" style="266" customWidth="1"/>
    <col min="15622" max="15622" width="13" style="266" customWidth="1"/>
    <col min="15623" max="15623" width="16.5703125" style="266" customWidth="1"/>
    <col min="15624" max="15624" width="12.7109375" style="266" bestFit="1" customWidth="1"/>
    <col min="15625" max="15872" width="9.140625" style="266"/>
    <col min="15873" max="15876" width="18" style="266" customWidth="1"/>
    <col min="15877" max="15877" width="17.28515625" style="266" customWidth="1"/>
    <col min="15878" max="15878" width="13" style="266" customWidth="1"/>
    <col min="15879" max="15879" width="16.5703125" style="266" customWidth="1"/>
    <col min="15880" max="15880" width="12.7109375" style="266" bestFit="1" customWidth="1"/>
    <col min="15881" max="16128" width="9.140625" style="266"/>
    <col min="16129" max="16132" width="18" style="266" customWidth="1"/>
    <col min="16133" max="16133" width="17.28515625" style="266" customWidth="1"/>
    <col min="16134" max="16134" width="13" style="266" customWidth="1"/>
    <col min="16135" max="16135" width="16.5703125" style="266" customWidth="1"/>
    <col min="16136" max="16136" width="12.7109375" style="266" bestFit="1" customWidth="1"/>
    <col min="16137" max="16384" width="9.140625" style="266"/>
  </cols>
  <sheetData>
    <row r="1" spans="1:4" x14ac:dyDescent="0.2">
      <c r="D1" s="268"/>
    </row>
    <row r="5" spans="1:4" ht="30.75" customHeight="1" x14ac:dyDescent="0.2">
      <c r="A5" s="821" t="s">
        <v>323</v>
      </c>
      <c r="B5" s="821"/>
      <c r="C5" s="821"/>
      <c r="D5" s="821"/>
    </row>
    <row r="6" spans="1:4" ht="58.5" customHeight="1" x14ac:dyDescent="0.2">
      <c r="A6" s="362" t="s">
        <v>324</v>
      </c>
      <c r="B6" s="362" t="s">
        <v>325</v>
      </c>
      <c r="C6" s="362" t="s">
        <v>326</v>
      </c>
      <c r="D6" s="362" t="s">
        <v>327</v>
      </c>
    </row>
    <row r="7" spans="1:4" ht="18" customHeight="1" x14ac:dyDescent="0.2">
      <c r="A7" s="363">
        <v>40939</v>
      </c>
      <c r="B7" s="364">
        <v>21413</v>
      </c>
      <c r="C7" s="364">
        <v>17868.918577101002</v>
      </c>
      <c r="D7" s="364">
        <v>429.95236000000102</v>
      </c>
    </row>
    <row r="8" spans="1:4" ht="21" customHeight="1" x14ac:dyDescent="0.2">
      <c r="A8" s="363">
        <v>40940</v>
      </c>
      <c r="B8" s="364">
        <v>37284</v>
      </c>
      <c r="C8" s="364">
        <v>35933.214189520797</v>
      </c>
      <c r="D8" s="364">
        <v>1784.8222040000001</v>
      </c>
    </row>
    <row r="9" spans="1:4" ht="20.25" customHeight="1" x14ac:dyDescent="0.2">
      <c r="A9" s="363">
        <v>40969</v>
      </c>
      <c r="B9" s="364">
        <v>51413</v>
      </c>
      <c r="C9" s="364">
        <v>47155.862876466497</v>
      </c>
      <c r="D9" s="364">
        <v>3975.04484399999</v>
      </c>
    </row>
    <row r="10" spans="1:4" x14ac:dyDescent="0.2">
      <c r="B10" s="269"/>
      <c r="C10" s="269"/>
      <c r="D10" s="269"/>
    </row>
  </sheetData>
  <mergeCells count="1">
    <mergeCell ref="A5:D5"/>
  </mergeCells>
  <pageMargins left="0.74803149606299213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D7"/>
  <sheetViews>
    <sheetView workbookViewId="0">
      <selection activeCell="A3" sqref="A3:D7"/>
    </sheetView>
  </sheetViews>
  <sheetFormatPr defaultRowHeight="12.75" x14ac:dyDescent="0.2"/>
  <cols>
    <col min="1" max="1" width="19.140625" style="266" customWidth="1"/>
    <col min="2" max="4" width="17.85546875" style="266" customWidth="1"/>
    <col min="5" max="256" width="9.140625" style="266"/>
    <col min="257" max="257" width="19.140625" style="266" customWidth="1"/>
    <col min="258" max="260" width="17.85546875" style="266" customWidth="1"/>
    <col min="261" max="512" width="9.140625" style="266"/>
    <col min="513" max="513" width="19.140625" style="266" customWidth="1"/>
    <col min="514" max="516" width="17.85546875" style="266" customWidth="1"/>
    <col min="517" max="768" width="9.140625" style="266"/>
    <col min="769" max="769" width="19.140625" style="266" customWidth="1"/>
    <col min="770" max="772" width="17.85546875" style="266" customWidth="1"/>
    <col min="773" max="1024" width="9.140625" style="266"/>
    <col min="1025" max="1025" width="19.140625" style="266" customWidth="1"/>
    <col min="1026" max="1028" width="17.85546875" style="266" customWidth="1"/>
    <col min="1029" max="1280" width="9.140625" style="266"/>
    <col min="1281" max="1281" width="19.140625" style="266" customWidth="1"/>
    <col min="1282" max="1284" width="17.85546875" style="266" customWidth="1"/>
    <col min="1285" max="1536" width="9.140625" style="266"/>
    <col min="1537" max="1537" width="19.140625" style="266" customWidth="1"/>
    <col min="1538" max="1540" width="17.85546875" style="266" customWidth="1"/>
    <col min="1541" max="1792" width="9.140625" style="266"/>
    <col min="1793" max="1793" width="19.140625" style="266" customWidth="1"/>
    <col min="1794" max="1796" width="17.85546875" style="266" customWidth="1"/>
    <col min="1797" max="2048" width="9.140625" style="266"/>
    <col min="2049" max="2049" width="19.140625" style="266" customWidth="1"/>
    <col min="2050" max="2052" width="17.85546875" style="266" customWidth="1"/>
    <col min="2053" max="2304" width="9.140625" style="266"/>
    <col min="2305" max="2305" width="19.140625" style="266" customWidth="1"/>
    <col min="2306" max="2308" width="17.85546875" style="266" customWidth="1"/>
    <col min="2309" max="2560" width="9.140625" style="266"/>
    <col min="2561" max="2561" width="19.140625" style="266" customWidth="1"/>
    <col min="2562" max="2564" width="17.85546875" style="266" customWidth="1"/>
    <col min="2565" max="2816" width="9.140625" style="266"/>
    <col min="2817" max="2817" width="19.140625" style="266" customWidth="1"/>
    <col min="2818" max="2820" width="17.85546875" style="266" customWidth="1"/>
    <col min="2821" max="3072" width="9.140625" style="266"/>
    <col min="3073" max="3073" width="19.140625" style="266" customWidth="1"/>
    <col min="3074" max="3076" width="17.85546875" style="266" customWidth="1"/>
    <col min="3077" max="3328" width="9.140625" style="266"/>
    <col min="3329" max="3329" width="19.140625" style="266" customWidth="1"/>
    <col min="3330" max="3332" width="17.85546875" style="266" customWidth="1"/>
    <col min="3333" max="3584" width="9.140625" style="266"/>
    <col min="3585" max="3585" width="19.140625" style="266" customWidth="1"/>
    <col min="3586" max="3588" width="17.85546875" style="266" customWidth="1"/>
    <col min="3589" max="3840" width="9.140625" style="266"/>
    <col min="3841" max="3841" width="19.140625" style="266" customWidth="1"/>
    <col min="3842" max="3844" width="17.85546875" style="266" customWidth="1"/>
    <col min="3845" max="4096" width="9.140625" style="266"/>
    <col min="4097" max="4097" width="19.140625" style="266" customWidth="1"/>
    <col min="4098" max="4100" width="17.85546875" style="266" customWidth="1"/>
    <col min="4101" max="4352" width="9.140625" style="266"/>
    <col min="4353" max="4353" width="19.140625" style="266" customWidth="1"/>
    <col min="4354" max="4356" width="17.85546875" style="266" customWidth="1"/>
    <col min="4357" max="4608" width="9.140625" style="266"/>
    <col min="4609" max="4609" width="19.140625" style="266" customWidth="1"/>
    <col min="4610" max="4612" width="17.85546875" style="266" customWidth="1"/>
    <col min="4613" max="4864" width="9.140625" style="266"/>
    <col min="4865" max="4865" width="19.140625" style="266" customWidth="1"/>
    <col min="4866" max="4868" width="17.85546875" style="266" customWidth="1"/>
    <col min="4869" max="5120" width="9.140625" style="266"/>
    <col min="5121" max="5121" width="19.140625" style="266" customWidth="1"/>
    <col min="5122" max="5124" width="17.85546875" style="266" customWidth="1"/>
    <col min="5125" max="5376" width="9.140625" style="266"/>
    <col min="5377" max="5377" width="19.140625" style="266" customWidth="1"/>
    <col min="5378" max="5380" width="17.85546875" style="266" customWidth="1"/>
    <col min="5381" max="5632" width="9.140625" style="266"/>
    <col min="5633" max="5633" width="19.140625" style="266" customWidth="1"/>
    <col min="5634" max="5636" width="17.85546875" style="266" customWidth="1"/>
    <col min="5637" max="5888" width="9.140625" style="266"/>
    <col min="5889" max="5889" width="19.140625" style="266" customWidth="1"/>
    <col min="5890" max="5892" width="17.85546875" style="266" customWidth="1"/>
    <col min="5893" max="6144" width="9.140625" style="266"/>
    <col min="6145" max="6145" width="19.140625" style="266" customWidth="1"/>
    <col min="6146" max="6148" width="17.85546875" style="266" customWidth="1"/>
    <col min="6149" max="6400" width="9.140625" style="266"/>
    <col min="6401" max="6401" width="19.140625" style="266" customWidth="1"/>
    <col min="6402" max="6404" width="17.85546875" style="266" customWidth="1"/>
    <col min="6405" max="6656" width="9.140625" style="266"/>
    <col min="6657" max="6657" width="19.140625" style="266" customWidth="1"/>
    <col min="6658" max="6660" width="17.85546875" style="266" customWidth="1"/>
    <col min="6661" max="6912" width="9.140625" style="266"/>
    <col min="6913" max="6913" width="19.140625" style="266" customWidth="1"/>
    <col min="6914" max="6916" width="17.85546875" style="266" customWidth="1"/>
    <col min="6917" max="7168" width="9.140625" style="266"/>
    <col min="7169" max="7169" width="19.140625" style="266" customWidth="1"/>
    <col min="7170" max="7172" width="17.85546875" style="266" customWidth="1"/>
    <col min="7173" max="7424" width="9.140625" style="266"/>
    <col min="7425" max="7425" width="19.140625" style="266" customWidth="1"/>
    <col min="7426" max="7428" width="17.85546875" style="266" customWidth="1"/>
    <col min="7429" max="7680" width="9.140625" style="266"/>
    <col min="7681" max="7681" width="19.140625" style="266" customWidth="1"/>
    <col min="7682" max="7684" width="17.85546875" style="266" customWidth="1"/>
    <col min="7685" max="7936" width="9.140625" style="266"/>
    <col min="7937" max="7937" width="19.140625" style="266" customWidth="1"/>
    <col min="7938" max="7940" width="17.85546875" style="266" customWidth="1"/>
    <col min="7941" max="8192" width="9.140625" style="266"/>
    <col min="8193" max="8193" width="19.140625" style="266" customWidth="1"/>
    <col min="8194" max="8196" width="17.85546875" style="266" customWidth="1"/>
    <col min="8197" max="8448" width="9.140625" style="266"/>
    <col min="8449" max="8449" width="19.140625" style="266" customWidth="1"/>
    <col min="8450" max="8452" width="17.85546875" style="266" customWidth="1"/>
    <col min="8453" max="8704" width="9.140625" style="266"/>
    <col min="8705" max="8705" width="19.140625" style="266" customWidth="1"/>
    <col min="8706" max="8708" width="17.85546875" style="266" customWidth="1"/>
    <col min="8709" max="8960" width="9.140625" style="266"/>
    <col min="8961" max="8961" width="19.140625" style="266" customWidth="1"/>
    <col min="8962" max="8964" width="17.85546875" style="266" customWidth="1"/>
    <col min="8965" max="9216" width="9.140625" style="266"/>
    <col min="9217" max="9217" width="19.140625" style="266" customWidth="1"/>
    <col min="9218" max="9220" width="17.85546875" style="266" customWidth="1"/>
    <col min="9221" max="9472" width="9.140625" style="266"/>
    <col min="9473" max="9473" width="19.140625" style="266" customWidth="1"/>
    <col min="9474" max="9476" width="17.85546875" style="266" customWidth="1"/>
    <col min="9477" max="9728" width="9.140625" style="266"/>
    <col min="9729" max="9729" width="19.140625" style="266" customWidth="1"/>
    <col min="9730" max="9732" width="17.85546875" style="266" customWidth="1"/>
    <col min="9733" max="9984" width="9.140625" style="266"/>
    <col min="9985" max="9985" width="19.140625" style="266" customWidth="1"/>
    <col min="9986" max="9988" width="17.85546875" style="266" customWidth="1"/>
    <col min="9989" max="10240" width="9.140625" style="266"/>
    <col min="10241" max="10241" width="19.140625" style="266" customWidth="1"/>
    <col min="10242" max="10244" width="17.85546875" style="266" customWidth="1"/>
    <col min="10245" max="10496" width="9.140625" style="266"/>
    <col min="10497" max="10497" width="19.140625" style="266" customWidth="1"/>
    <col min="10498" max="10500" width="17.85546875" style="266" customWidth="1"/>
    <col min="10501" max="10752" width="9.140625" style="266"/>
    <col min="10753" max="10753" width="19.140625" style="266" customWidth="1"/>
    <col min="10754" max="10756" width="17.85546875" style="266" customWidth="1"/>
    <col min="10757" max="11008" width="9.140625" style="266"/>
    <col min="11009" max="11009" width="19.140625" style="266" customWidth="1"/>
    <col min="11010" max="11012" width="17.85546875" style="266" customWidth="1"/>
    <col min="11013" max="11264" width="9.140625" style="266"/>
    <col min="11265" max="11265" width="19.140625" style="266" customWidth="1"/>
    <col min="11266" max="11268" width="17.85546875" style="266" customWidth="1"/>
    <col min="11269" max="11520" width="9.140625" style="266"/>
    <col min="11521" max="11521" width="19.140625" style="266" customWidth="1"/>
    <col min="11522" max="11524" width="17.85546875" style="266" customWidth="1"/>
    <col min="11525" max="11776" width="9.140625" style="266"/>
    <col min="11777" max="11777" width="19.140625" style="266" customWidth="1"/>
    <col min="11778" max="11780" width="17.85546875" style="266" customWidth="1"/>
    <col min="11781" max="12032" width="9.140625" style="266"/>
    <col min="12033" max="12033" width="19.140625" style="266" customWidth="1"/>
    <col min="12034" max="12036" width="17.85546875" style="266" customWidth="1"/>
    <col min="12037" max="12288" width="9.140625" style="266"/>
    <col min="12289" max="12289" width="19.140625" style="266" customWidth="1"/>
    <col min="12290" max="12292" width="17.85546875" style="266" customWidth="1"/>
    <col min="12293" max="12544" width="9.140625" style="266"/>
    <col min="12545" max="12545" width="19.140625" style="266" customWidth="1"/>
    <col min="12546" max="12548" width="17.85546875" style="266" customWidth="1"/>
    <col min="12549" max="12800" width="9.140625" style="266"/>
    <col min="12801" max="12801" width="19.140625" style="266" customWidth="1"/>
    <col min="12802" max="12804" width="17.85546875" style="266" customWidth="1"/>
    <col min="12805" max="13056" width="9.140625" style="266"/>
    <col min="13057" max="13057" width="19.140625" style="266" customWidth="1"/>
    <col min="13058" max="13060" width="17.85546875" style="266" customWidth="1"/>
    <col min="13061" max="13312" width="9.140625" style="266"/>
    <col min="13313" max="13313" width="19.140625" style="266" customWidth="1"/>
    <col min="13314" max="13316" width="17.85546875" style="266" customWidth="1"/>
    <col min="13317" max="13568" width="9.140625" style="266"/>
    <col min="13569" max="13569" width="19.140625" style="266" customWidth="1"/>
    <col min="13570" max="13572" width="17.85546875" style="266" customWidth="1"/>
    <col min="13573" max="13824" width="9.140625" style="266"/>
    <col min="13825" max="13825" width="19.140625" style="266" customWidth="1"/>
    <col min="13826" max="13828" width="17.85546875" style="266" customWidth="1"/>
    <col min="13829" max="14080" width="9.140625" style="266"/>
    <col min="14081" max="14081" width="19.140625" style="266" customWidth="1"/>
    <col min="14082" max="14084" width="17.85546875" style="266" customWidth="1"/>
    <col min="14085" max="14336" width="9.140625" style="266"/>
    <col min="14337" max="14337" width="19.140625" style="266" customWidth="1"/>
    <col min="14338" max="14340" width="17.85546875" style="266" customWidth="1"/>
    <col min="14341" max="14592" width="9.140625" style="266"/>
    <col min="14593" max="14593" width="19.140625" style="266" customWidth="1"/>
    <col min="14594" max="14596" width="17.85546875" style="266" customWidth="1"/>
    <col min="14597" max="14848" width="9.140625" style="266"/>
    <col min="14849" max="14849" width="19.140625" style="266" customWidth="1"/>
    <col min="14850" max="14852" width="17.85546875" style="266" customWidth="1"/>
    <col min="14853" max="15104" width="9.140625" style="266"/>
    <col min="15105" max="15105" width="19.140625" style="266" customWidth="1"/>
    <col min="15106" max="15108" width="17.85546875" style="266" customWidth="1"/>
    <col min="15109" max="15360" width="9.140625" style="266"/>
    <col min="15361" max="15361" width="19.140625" style="266" customWidth="1"/>
    <col min="15362" max="15364" width="17.85546875" style="266" customWidth="1"/>
    <col min="15365" max="15616" width="9.140625" style="266"/>
    <col min="15617" max="15617" width="19.140625" style="266" customWidth="1"/>
    <col min="15618" max="15620" width="17.85546875" style="266" customWidth="1"/>
    <col min="15621" max="15872" width="9.140625" style="266"/>
    <col min="15873" max="15873" width="19.140625" style="266" customWidth="1"/>
    <col min="15874" max="15876" width="17.85546875" style="266" customWidth="1"/>
    <col min="15877" max="16128" width="9.140625" style="266"/>
    <col min="16129" max="16129" width="19.140625" style="266" customWidth="1"/>
    <col min="16130" max="16132" width="17.85546875" style="266" customWidth="1"/>
    <col min="16133" max="16384" width="9.140625" style="266"/>
  </cols>
  <sheetData>
    <row r="1" spans="1:4" x14ac:dyDescent="0.2">
      <c r="D1" s="270"/>
    </row>
    <row r="2" spans="1:4" x14ac:dyDescent="0.2">
      <c r="A2" s="271"/>
      <c r="B2" s="271"/>
      <c r="C2" s="271"/>
      <c r="D2" s="271"/>
    </row>
    <row r="3" spans="1:4" ht="25.5" customHeight="1" x14ac:dyDescent="0.2">
      <c r="A3" s="813" t="s">
        <v>328</v>
      </c>
      <c r="B3" s="813"/>
      <c r="C3" s="813"/>
      <c r="D3" s="813"/>
    </row>
    <row r="4" spans="1:4" ht="71.25" customHeight="1" x14ac:dyDescent="0.2">
      <c r="A4" s="313"/>
      <c r="B4" s="313" t="s">
        <v>329</v>
      </c>
      <c r="C4" s="313" t="s">
        <v>330</v>
      </c>
      <c r="D4" s="313" t="s">
        <v>331</v>
      </c>
    </row>
    <row r="5" spans="1:4" ht="18" customHeight="1" x14ac:dyDescent="0.2">
      <c r="A5" s="315" t="s">
        <v>260</v>
      </c>
      <c r="B5" s="316">
        <v>271</v>
      </c>
      <c r="C5" s="316">
        <v>669.42822000000001</v>
      </c>
      <c r="D5" s="316">
        <v>39.43676</v>
      </c>
    </row>
    <row r="6" spans="1:4" x14ac:dyDescent="0.2">
      <c r="A6" s="315" t="s">
        <v>332</v>
      </c>
      <c r="B6" s="316">
        <v>449</v>
      </c>
      <c r="C6" s="316">
        <v>1167.90805</v>
      </c>
      <c r="D6" s="316">
        <v>146.57024999999999</v>
      </c>
    </row>
    <row r="7" spans="1:4" x14ac:dyDescent="0.2">
      <c r="A7" s="315" t="s">
        <v>262</v>
      </c>
      <c r="B7" s="316">
        <v>628</v>
      </c>
      <c r="C7" s="316">
        <v>1837.18615</v>
      </c>
      <c r="D7" s="316">
        <v>346.75623000000002</v>
      </c>
    </row>
  </sheetData>
  <mergeCells count="1">
    <mergeCell ref="A3:D3"/>
  </mergeCells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23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5" baseType="lpstr">
      <vt:lpstr>Súhrnná bilancia</vt:lpstr>
      <vt:lpstr>Príjmy rozdelenie</vt:lpstr>
      <vt:lpstr>graf príjmy</vt:lpstr>
      <vt:lpstr>Vývoj pohľadávok</vt:lpstr>
      <vt:lpstr>graf pohľadávky</vt:lpstr>
      <vt:lpstr>Stav pohľadávok podľa pobočiek</vt:lpstr>
      <vt:lpstr>Pohľ.podľa spôsobov vymáhania</vt:lpstr>
      <vt:lpstr>Exekučné návrhy</vt:lpstr>
      <vt:lpstr>Vydané rozhodnutia SK </vt:lpstr>
      <vt:lpstr>Mandátna správa</vt:lpstr>
      <vt:lpstr>Pohľadávky voči  ZZ</vt:lpstr>
      <vt:lpstr>Pohľadávky podľa pobočiek  ZZ</vt:lpstr>
      <vt:lpstr>V po fondoch podrobne </vt:lpstr>
      <vt:lpstr>V delenie mesačne</vt:lpstr>
      <vt:lpstr>P a V hradené štátom</vt:lpstr>
      <vt:lpstr>zostatky na účtoch</vt:lpstr>
      <vt:lpstr>2011 a 2012</vt:lpstr>
      <vt:lpstr>objednáv.a faktúry marec</vt:lpstr>
      <vt:lpstr>SF marec 2012</vt:lpstr>
      <vt:lpstr>600 celá SP marec 2012</vt:lpstr>
      <vt:lpstr>spolu 700 marec 2012</vt:lpstr>
      <vt:lpstr>600 ústredie marec 2012</vt:lpstr>
      <vt:lpstr>Hárok2</vt:lpstr>
      <vt:lpstr>Graf</vt:lpstr>
      <vt:lpstr>'Pohľadávky podľa pobočiek  ZZ'!Názvy_tlače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Ďurišová Mária</cp:lastModifiedBy>
  <cp:lastPrinted>2012-04-16T13:41:53Z</cp:lastPrinted>
  <dcterms:created xsi:type="dcterms:W3CDTF">2007-11-13T07:23:54Z</dcterms:created>
  <dcterms:modified xsi:type="dcterms:W3CDTF">2012-05-16T09:31:15Z</dcterms:modified>
</cp:coreProperties>
</file>